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lcolatore Dinamico" sheetId="1" r:id="rId4"/>
    <sheet state="visible" name="Calcolatore Fisso" sheetId="2" r:id="rId5"/>
  </sheets>
  <definedNames/>
  <calcPr/>
</workbook>
</file>

<file path=xl/sharedStrings.xml><?xml version="1.0" encoding="utf-8"?>
<sst xmlns="http://schemas.openxmlformats.org/spreadsheetml/2006/main" count="103" uniqueCount="53">
  <si>
    <t>Conto di Trading €</t>
  </si>
  <si>
    <t>Coppie Forex</t>
  </si>
  <si>
    <t>Prezzi in tempo reale</t>
  </si>
  <si>
    <t>Valore PIP coppia</t>
  </si>
  <si>
    <t>Valore PIP convertito</t>
  </si>
  <si>
    <t>Lotti</t>
  </si>
  <si>
    <t>Margine</t>
  </si>
  <si>
    <t>% di rischio per singola operazione</t>
  </si>
  <si>
    <t>Pips di Stop Loss</t>
  </si>
  <si>
    <t>AUDCAD</t>
  </si>
  <si>
    <t>Valuta del conto</t>
  </si>
  <si>
    <t>EUR</t>
  </si>
  <si>
    <t>AUDCHF</t>
  </si>
  <si>
    <t>AUDJPY</t>
  </si>
  <si>
    <t>Lots / Unit Standard</t>
  </si>
  <si>
    <t>AUDNZD</t>
  </si>
  <si>
    <t>Posizione PIP USD, ecc.</t>
  </si>
  <si>
    <t>AUDUSD</t>
  </si>
  <si>
    <t>Posizione PIP JPY</t>
  </si>
  <si>
    <t>CADCHF</t>
  </si>
  <si>
    <t>Leva Conto</t>
  </si>
  <si>
    <t>CADJPY</t>
  </si>
  <si>
    <t>€ per operazione in base al rischio</t>
  </si>
  <si>
    <t>CHFJPY</t>
  </si>
  <si>
    <t>Valore 1 pip in base allo stop loss</t>
  </si>
  <si>
    <t>EURAUD</t>
  </si>
  <si>
    <t>EURCAD</t>
  </si>
  <si>
    <t>Conversione valute in valuta del conto</t>
  </si>
  <si>
    <t>EURCHF</t>
  </si>
  <si>
    <t>AUD</t>
  </si>
  <si>
    <t>EURGBP</t>
  </si>
  <si>
    <t>CAD</t>
  </si>
  <si>
    <t>EURJPY</t>
  </si>
  <si>
    <t>CHF</t>
  </si>
  <si>
    <t>EURNZD</t>
  </si>
  <si>
    <t>GBP</t>
  </si>
  <si>
    <t>EURUSD</t>
  </si>
  <si>
    <t>NZD</t>
  </si>
  <si>
    <t>GBPAUD</t>
  </si>
  <si>
    <t>USD</t>
  </si>
  <si>
    <t>GBPCAD</t>
  </si>
  <si>
    <t>GBPCHF</t>
  </si>
  <si>
    <t>JPY</t>
  </si>
  <si>
    <t>GBPJPY</t>
  </si>
  <si>
    <t>GBPNZD</t>
  </si>
  <si>
    <t>GBPUSD</t>
  </si>
  <si>
    <t>NZDCAD</t>
  </si>
  <si>
    <t>NZDCHF</t>
  </si>
  <si>
    <t>NZDJPY</t>
  </si>
  <si>
    <t>NZDUSD</t>
  </si>
  <si>
    <t>USDCAD</t>
  </si>
  <si>
    <t>USDCHF</t>
  </si>
  <si>
    <t>USDJPY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</si>
</sst>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00"/>
    <numFmt numFmtId="165" formatCode="0.0000"/>
  </numFmts>
  <fonts count="6">
    <font>
      <sz val="10.0"/>
      <color rgb="FF000000"/>
      <name val="Arial"/>
      <scheme val="minor"/>
    </font>
    <font>
      <b/>
      <sz val="11.0"/>
      <color rgb="FF000000"/>
      <name val="Arial"/>
    </font>
    <font>
      <sz val="11.0"/>
      <color rgb="FF000000"/>
      <name val="Arial"/>
    </font>
    <font/>
    <font>
      <b/>
      <i/>
      <sz val="11.0"/>
      <color rgb="FF000000"/>
      <name val="Arial"/>
    </font>
    <font>
      <sz val="11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F9CB9C"/>
        <bgColor rgb="FFF9CB9C"/>
      </patternFill>
    </fill>
    <fill>
      <patternFill patternType="solid">
        <fgColor rgb="FFFDE9D9"/>
        <bgColor rgb="FFFDE9D9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vertical="bottom"/>
    </xf>
    <xf borderId="1" fillId="0" fontId="2" numFmtId="0" xfId="0" applyAlignment="1" applyBorder="1" applyFont="1">
      <alignment horizontal="center" vertical="bottom"/>
    </xf>
    <xf borderId="0" fillId="0" fontId="2" numFmtId="0" xfId="0" applyAlignment="1" applyFont="1">
      <alignment horizontal="center" vertical="bottom"/>
    </xf>
    <xf borderId="2" fillId="3" fontId="1" numFmtId="0" xfId="0" applyAlignment="1" applyBorder="1" applyFill="1" applyFont="1">
      <alignment horizontal="center" shrinkToFit="0" vertical="center" wrapText="1"/>
    </xf>
    <xf borderId="2" fillId="3" fontId="1" numFmtId="2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center"/>
    </xf>
    <xf borderId="1" fillId="2" fontId="1" numFmtId="0" xfId="0" applyAlignment="1" applyBorder="1" applyFont="1">
      <alignment horizontal="left" vertical="bottom"/>
    </xf>
    <xf borderId="3" fillId="0" fontId="3" numFmtId="0" xfId="0" applyBorder="1" applyFont="1"/>
    <xf borderId="2" fillId="0" fontId="2" numFmtId="0" xfId="0" applyAlignment="1" applyBorder="1" applyFont="1">
      <alignment horizontal="center" readingOrder="0" vertical="bottom"/>
    </xf>
    <xf borderId="1" fillId="4" fontId="1" numFmtId="0" xfId="0" applyAlignment="1" applyBorder="1" applyFill="1" applyFont="1">
      <alignment horizontal="center" vertical="bottom"/>
    </xf>
    <xf borderId="1" fillId="5" fontId="2" numFmtId="0" xfId="0" applyAlignment="1" applyBorder="1" applyFill="1" applyFont="1">
      <alignment horizontal="center" vertical="bottom"/>
    </xf>
    <xf borderId="1" fillId="5" fontId="2" numFmtId="2" xfId="0" applyAlignment="1" applyBorder="1" applyFont="1" applyNumberFormat="1">
      <alignment horizontal="center" vertical="bottom"/>
    </xf>
    <xf borderId="1" fillId="5" fontId="2" numFmtId="2" xfId="0" applyAlignment="1" applyBorder="1" applyFont="1" applyNumberFormat="1">
      <alignment horizontal="center"/>
    </xf>
    <xf borderId="1" fillId="0" fontId="2" numFmtId="0" xfId="0" applyAlignment="1" applyBorder="1" applyFont="1">
      <alignment horizontal="center" readingOrder="0" vertical="bottom"/>
    </xf>
    <xf borderId="1" fillId="0" fontId="1" numFmtId="0" xfId="0" applyAlignment="1" applyBorder="1" applyFont="1">
      <alignment horizontal="center" vertical="bottom"/>
    </xf>
    <xf borderId="1" fillId="0" fontId="2" numFmtId="2" xfId="0" applyAlignment="1" applyBorder="1" applyFont="1" applyNumberFormat="1">
      <alignment horizontal="center" vertical="bottom"/>
    </xf>
    <xf borderId="1" fillId="6" fontId="2" numFmtId="2" xfId="0" applyAlignment="1" applyBorder="1" applyFill="1" applyFont="1" applyNumberFormat="1">
      <alignment horizontal="center"/>
    </xf>
    <xf borderId="0" fillId="0" fontId="1" numFmtId="0" xfId="0" applyAlignment="1" applyFont="1">
      <alignment horizontal="left" vertical="bottom"/>
    </xf>
    <xf borderId="1" fillId="5" fontId="2" numFmtId="164" xfId="0" applyAlignment="1" applyBorder="1" applyFont="1" applyNumberFormat="1">
      <alignment horizontal="center" vertical="bottom"/>
    </xf>
    <xf borderId="1" fillId="5" fontId="1" numFmtId="0" xfId="0" applyAlignment="1" applyBorder="1" applyFont="1">
      <alignment horizontal="left" vertical="bottom"/>
    </xf>
    <xf borderId="1" fillId="6" fontId="2" numFmtId="2" xfId="0" applyAlignment="1" applyBorder="1" applyFont="1" applyNumberFormat="1">
      <alignment horizontal="center" vertical="bottom"/>
    </xf>
    <xf borderId="2" fillId="0" fontId="2" numFmtId="0" xfId="0" applyAlignment="1" applyBorder="1" applyFont="1">
      <alignment horizontal="center" vertical="bottom"/>
    </xf>
    <xf borderId="1" fillId="0" fontId="2" numFmtId="2" xfId="0" applyAlignment="1" applyBorder="1" applyFont="1" applyNumberFormat="1">
      <alignment horizontal="center"/>
    </xf>
    <xf borderId="4" fillId="5" fontId="1" numFmtId="0" xfId="0" applyAlignment="1" applyBorder="1" applyFont="1">
      <alignment horizontal="center" vertical="bottom"/>
    </xf>
    <xf borderId="5" fillId="0" fontId="3" numFmtId="0" xfId="0" applyBorder="1" applyFont="1"/>
    <xf borderId="1" fillId="5" fontId="4" numFmtId="0" xfId="0" applyAlignment="1" applyBorder="1" applyFont="1">
      <alignment horizontal="center" vertical="bottom"/>
    </xf>
    <xf borderId="1" fillId="0" fontId="2" numFmtId="165" xfId="0" applyAlignment="1" applyBorder="1" applyFont="1" applyNumberFormat="1">
      <alignment horizontal="center" vertical="bottom"/>
    </xf>
    <xf borderId="1" fillId="6" fontId="5" numFmtId="2" xfId="0" applyAlignment="1" applyBorder="1" applyFont="1" applyNumberFormat="1">
      <alignment horizontal="center"/>
    </xf>
    <xf borderId="1" fillId="5" fontId="5" numFmtId="2" xfId="0" applyAlignment="1" applyBorder="1" applyFont="1" applyNumberFormat="1">
      <alignment horizontal="center"/>
    </xf>
    <xf borderId="0" fillId="0" fontId="2" numFmtId="2" xfId="0" applyAlignment="1" applyFont="1" applyNumberFormat="1">
      <alignment horizontal="center"/>
    </xf>
    <xf borderId="3" fillId="2" fontId="1" numFmtId="0" xfId="0" applyAlignment="1" applyBorder="1" applyFont="1">
      <alignment horizontal="left" vertical="bottom"/>
    </xf>
    <xf borderId="3" fillId="0" fontId="2" numFmtId="0" xfId="0" applyAlignment="1" applyBorder="1" applyFont="1">
      <alignment horizontal="center" vertical="bottom"/>
    </xf>
    <xf borderId="2" fillId="2" fontId="1" numFmtId="0" xfId="0" applyAlignment="1" applyBorder="1" applyFont="1">
      <alignment horizontal="center" shrinkToFit="0" vertical="center" wrapText="1"/>
    </xf>
    <xf borderId="1" fillId="5" fontId="2" numFmtId="4" xfId="0" applyAlignment="1" applyBorder="1" applyFont="1" applyNumberFormat="1">
      <alignment horizontal="center" readingOrder="0" vertical="bottom"/>
    </xf>
    <xf borderId="1" fillId="0" fontId="2" numFmtId="4" xfId="0" applyAlignment="1" applyBorder="1" applyFont="1" applyNumberFormat="1">
      <alignment horizontal="center" readingOrder="0" vertical="bottom"/>
    </xf>
    <xf borderId="1" fillId="0" fontId="2" numFmtId="4" xfId="0" applyAlignment="1" applyBorder="1" applyFont="1" applyNumberFormat="1">
      <alignment horizontal="center" vertical="bottom"/>
    </xf>
    <xf borderId="1" fillId="5" fontId="2" numFmtId="4" xfId="0" applyAlignment="1" applyBorder="1" applyFont="1" applyNumberForma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31.75"/>
    <col customWidth="1" min="2" max="6" width="12.63"/>
  </cols>
  <sheetData>
    <row r="1" ht="15.75" customHeight="1">
      <c r="A1" s="1" t="s">
        <v>0</v>
      </c>
      <c r="B1" s="2">
        <v>10000.0</v>
      </c>
      <c r="C1" s="3"/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5" t="s">
        <v>6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ht="15.75" customHeight="1">
      <c r="A2" s="7" t="s">
        <v>7</v>
      </c>
      <c r="B2" s="2">
        <v>1.0</v>
      </c>
      <c r="C2" s="3"/>
      <c r="D2" s="8"/>
      <c r="E2" s="8"/>
      <c r="F2" s="8"/>
      <c r="G2" s="8"/>
      <c r="H2" s="8"/>
      <c r="I2" s="8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ht="15.75" customHeight="1">
      <c r="A3" s="7" t="s">
        <v>8</v>
      </c>
      <c r="B3" s="9">
        <v>10.0</v>
      </c>
      <c r="C3" s="3"/>
      <c r="D3" s="10" t="s">
        <v>9</v>
      </c>
      <c r="E3" s="11">
        <f>IFERROR(__xludf.DUMMYFUNCTION("GOOGLEFINANCE(""CURRENCY:""&amp;D3)"),0.8839775)</f>
        <v>0.8839775</v>
      </c>
      <c r="F3" s="12">
        <f>(B7/E3)*B6</f>
        <v>11.31250513</v>
      </c>
      <c r="G3" s="12">
        <f>F3/E11</f>
        <v>7.615018649</v>
      </c>
      <c r="H3" s="12">
        <f>B11/G3</f>
        <v>1.31319442</v>
      </c>
      <c r="I3" s="13">
        <f>((H3*B6)/B9)*B14</f>
        <v>441.9161863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ht="15.75" customHeight="1">
      <c r="A4" s="7" t="s">
        <v>10</v>
      </c>
      <c r="B4" s="14" t="s">
        <v>11</v>
      </c>
      <c r="C4" s="3"/>
      <c r="D4" s="15" t="s">
        <v>12</v>
      </c>
      <c r="E4" s="2">
        <f>IFERROR(__xludf.DUMMYFUNCTION("GOOGLEFINANCE(""CURRENCY:""&amp;D4)"),0.6556)</f>
        <v>0.6556</v>
      </c>
      <c r="F4" s="16">
        <f>(B7/E4)*B6</f>
        <v>15.25320317</v>
      </c>
      <c r="G4" s="16">
        <f>F4/E11</f>
        <v>10.26770157</v>
      </c>
      <c r="H4" s="16">
        <f>B11/G4</f>
        <v>0.9739278001</v>
      </c>
      <c r="I4" s="17">
        <f>((H4*B6)/B9)*B14</f>
        <v>327.7461833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ht="15.75" customHeight="1">
      <c r="A5" s="18"/>
      <c r="B5" s="6"/>
      <c r="C5" s="3"/>
      <c r="D5" s="10" t="s">
        <v>13</v>
      </c>
      <c r="E5" s="19">
        <f>IFERROR(__xludf.DUMMYFUNCTION("GOOGLEFINANCE(""CURRENCY:""&amp;D5)"),96.9325)</f>
        <v>96.9325</v>
      </c>
      <c r="F5" s="12">
        <f>(B8/E5)*B6</f>
        <v>10.31645733</v>
      </c>
      <c r="G5" s="12">
        <f>F5/E11</f>
        <v>6.944528562</v>
      </c>
      <c r="H5" s="12">
        <f>B11/G5</f>
        <v>1.439982558</v>
      </c>
      <c r="I5" s="13">
        <f>((H5*B6)/B9)*B14</f>
        <v>484.5829303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ht="15.75" customHeight="1">
      <c r="A6" s="20" t="s">
        <v>14</v>
      </c>
      <c r="B6" s="2">
        <v>100000.0</v>
      </c>
      <c r="C6" s="3"/>
      <c r="D6" s="15" t="s">
        <v>15</v>
      </c>
      <c r="E6" s="2">
        <f>IFERROR(__xludf.DUMMYFUNCTION("GOOGLEFINANCE(""CURRENCY:""&amp;D6)"),1.113993)</f>
        <v>1.113993</v>
      </c>
      <c r="F6" s="21">
        <f>(B7/E6)*B6</f>
        <v>8.976717089</v>
      </c>
      <c r="G6" s="16">
        <f>F6/E11</f>
        <v>6.04268173</v>
      </c>
      <c r="H6" s="16">
        <f>B11/G6</f>
        <v>1.654894374</v>
      </c>
      <c r="I6" s="17">
        <f>((H6*B6)/B9)*B14</f>
        <v>556.9050548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ht="15.75" customHeight="1">
      <c r="A7" s="20" t="s">
        <v>16</v>
      </c>
      <c r="B7" s="2">
        <v>1.0E-4</v>
      </c>
      <c r="C7" s="3"/>
      <c r="D7" s="10" t="s">
        <v>17</v>
      </c>
      <c r="E7" s="11">
        <f>IFERROR(__xludf.DUMMYFUNCTION("GOOGLEFINANCE(""CURRENCY:""&amp;D7)"),0.6732)</f>
        <v>0.6732</v>
      </c>
      <c r="F7" s="12">
        <f>(B7/E7)*B6</f>
        <v>14.85442662</v>
      </c>
      <c r="G7" s="12">
        <f t="shared" ref="G7:G8" si="1">F7/E11</f>
        <v>9.999264926</v>
      </c>
      <c r="H7" s="12">
        <f>B11/G7</f>
        <v>1.000073513</v>
      </c>
      <c r="I7" s="13">
        <f>((H7*B6)/B9)*B14</f>
        <v>336.5447385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ht="15.75" customHeight="1">
      <c r="A8" s="20" t="s">
        <v>18</v>
      </c>
      <c r="B8" s="22">
        <v>0.01</v>
      </c>
      <c r="C8" s="3"/>
      <c r="D8" s="15" t="s">
        <v>19</v>
      </c>
      <c r="E8" s="2">
        <f>IFERROR(__xludf.DUMMYFUNCTION("GOOGLEFINANCE(""CURRENCY:""&amp;D8)"),0.741675)</f>
        <v>0.741675</v>
      </c>
      <c r="F8" s="21">
        <f>(B7/E8)*B6</f>
        <v>13.48299457</v>
      </c>
      <c r="G8" s="16">
        <f t="shared" si="1"/>
        <v>10.26590451</v>
      </c>
      <c r="H8" s="16">
        <f>B11/G8</f>
        <v>0.9740982872</v>
      </c>
      <c r="I8" s="17">
        <f>((H8*B6)/B9)*B15</f>
        <v>370.7418081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ht="15.75" customHeight="1">
      <c r="A9" s="7" t="s">
        <v>20</v>
      </c>
      <c r="B9" s="22">
        <v>200.0</v>
      </c>
      <c r="C9" s="3"/>
      <c r="D9" s="10" t="s">
        <v>21</v>
      </c>
      <c r="E9" s="11">
        <f>IFERROR(__xludf.DUMMYFUNCTION("GOOGLEFINANCE(""CURRENCY:""&amp;D9)"),109.6579194)</f>
        <v>109.6579194</v>
      </c>
      <c r="F9" s="12">
        <f>(B8/E9)*B6</f>
        <v>9.119268407</v>
      </c>
      <c r="G9" s="12">
        <f t="shared" ref="G9:G10" si="2">F9/E12</f>
        <v>6.9433788</v>
      </c>
      <c r="H9" s="12">
        <f>B11/G9</f>
        <v>1.440221006</v>
      </c>
      <c r="I9" s="13">
        <f>((H9*B6)/B9)*B15</f>
        <v>548.1481149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ht="15.75" customHeight="1">
      <c r="A10" s="20" t="s">
        <v>22</v>
      </c>
      <c r="B10" s="2">
        <f>(B2*B1)/100</f>
        <v>100</v>
      </c>
      <c r="C10" s="3"/>
      <c r="D10" s="15" t="s">
        <v>23</v>
      </c>
      <c r="E10" s="2">
        <f>IFERROR(__xludf.DUMMYFUNCTION("GOOGLEFINANCE(""CURRENCY:""&amp;D10)"),147.84300000000002)</f>
        <v>147.843</v>
      </c>
      <c r="F10" s="21">
        <f>(B8/E10)*B6</f>
        <v>6.763932009</v>
      </c>
      <c r="G10" s="16">
        <f t="shared" si="2"/>
        <v>6.945654171</v>
      </c>
      <c r="H10" s="16">
        <f>B11/G10</f>
        <v>1.439749195</v>
      </c>
      <c r="I10" s="17">
        <f>((H10*B6)/B9)*B16</f>
        <v>739.0016654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ht="15.75" customHeight="1">
      <c r="A11" s="20" t="s">
        <v>24</v>
      </c>
      <c r="B11" s="2">
        <f>B10/B3</f>
        <v>10</v>
      </c>
      <c r="C11" s="3"/>
      <c r="D11" s="10" t="s">
        <v>25</v>
      </c>
      <c r="E11" s="11">
        <f>IFERROR(__xludf.DUMMYFUNCTION("GOOGLEFINANCE(""CURRENCY:""&amp;D11)"),1.485551861)</f>
        <v>1.485551861</v>
      </c>
      <c r="F11" s="12">
        <f>(B7/E11)*B6</f>
        <v>6.731505148</v>
      </c>
      <c r="G11" s="12">
        <f>F11/E17</f>
        <v>6.731909063</v>
      </c>
      <c r="H11" s="12">
        <f>B11/G11</f>
        <v>1.485462728</v>
      </c>
      <c r="I11" s="13">
        <f>((H11*B6)/B9)</f>
        <v>742.7313639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ht="15.75" customHeight="1">
      <c r="A12" s="3"/>
      <c r="B12" s="3"/>
      <c r="C12" s="3"/>
      <c r="D12" s="15" t="s">
        <v>26</v>
      </c>
      <c r="E12" s="2">
        <f>IFERROR(__xludf.DUMMYFUNCTION("GOOGLEFINANCE(""CURRENCY:""&amp;D12)"),1.313376192)</f>
        <v>1.313376192</v>
      </c>
      <c r="F12" s="21">
        <f>(B7/E12)*B6</f>
        <v>7.613964728</v>
      </c>
      <c r="G12" s="16">
        <f>F12/E17</f>
        <v>7.614421593</v>
      </c>
      <c r="H12" s="16">
        <f>B11/G12</f>
        <v>1.313297389</v>
      </c>
      <c r="I12" s="23">
        <f>(H12*B6)/B9</f>
        <v>656.6486947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ht="15.75" customHeight="1">
      <c r="A13" s="24" t="s">
        <v>27</v>
      </c>
      <c r="B13" s="25"/>
      <c r="C13" s="3"/>
      <c r="D13" s="10" t="s">
        <v>28</v>
      </c>
      <c r="E13" s="11">
        <f>IFERROR(__xludf.DUMMYFUNCTION("GOOGLEFINANCE(""CURRENCY:""&amp;D13)"),0.9738365663)</f>
        <v>0.9738365663</v>
      </c>
      <c r="F13" s="12">
        <f>(B7/E13)*B6</f>
        <v>10.2686635</v>
      </c>
      <c r="G13" s="12">
        <f>F13/E17</f>
        <v>10.26927965</v>
      </c>
      <c r="H13" s="12">
        <f>B11/G13</f>
        <v>0.9737781361</v>
      </c>
      <c r="I13" s="13">
        <f>(H13*B6)/B9</f>
        <v>486.8890681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ht="15.75" customHeight="1">
      <c r="A14" s="26" t="s">
        <v>29</v>
      </c>
      <c r="B14" s="27">
        <f>IFERROR(__xludf.DUMMYFUNCTION("GOOGLEFINANCE(""CURRENCY:""&amp;A14&amp;B4)"),0.67304)</f>
        <v>0.67304</v>
      </c>
      <c r="C14" s="3"/>
      <c r="D14" s="15" t="s">
        <v>30</v>
      </c>
      <c r="E14" s="2">
        <f>IFERROR(__xludf.DUMMYFUNCTION("GOOGLEFINANCE(""CURRENCY:""&amp;D14)"),0.8698928033000001)</f>
        <v>0.8698928033</v>
      </c>
      <c r="F14" s="21">
        <f>(B7/E14)*B6</f>
        <v>11.49566931</v>
      </c>
      <c r="G14" s="16">
        <f>F14/E17</f>
        <v>11.49635909</v>
      </c>
      <c r="H14" s="16">
        <f>B11/G14</f>
        <v>0.8698406097</v>
      </c>
      <c r="I14" s="23">
        <f>(H14*B6)/B9</f>
        <v>434.9203049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ht="15.75" customHeight="1">
      <c r="A15" s="26" t="s">
        <v>31</v>
      </c>
      <c r="B15" s="2">
        <f>IFERROR(__xludf.DUMMYFUNCTION("GOOGLEFINANCE(""CURRENCY:""&amp;A15&amp;B4)"),0.7612)</f>
        <v>0.7612</v>
      </c>
      <c r="C15" s="3"/>
      <c r="D15" s="10" t="s">
        <v>32</v>
      </c>
      <c r="E15" s="11">
        <f>IFERROR(__xludf.DUMMYFUNCTION("GOOGLEFINANCE(""CURRENCY:""&amp;D15)"),144.0203582)</f>
        <v>144.0203582</v>
      </c>
      <c r="F15" s="12">
        <f>(B8/E15)*B6</f>
        <v>6.943462803</v>
      </c>
      <c r="G15" s="12">
        <f>F15/E17</f>
        <v>6.943879436</v>
      </c>
      <c r="H15" s="12">
        <f>B11/G15</f>
        <v>1.44011717</v>
      </c>
      <c r="I15" s="13">
        <f>(H15*B6)/B9</f>
        <v>720.0585849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ht="15.75" customHeight="1">
      <c r="A16" s="26" t="s">
        <v>33</v>
      </c>
      <c r="B16" s="2">
        <f>IFERROR(__xludf.DUMMYFUNCTION("GOOGLEFINANCE(""CURRENCY:""&amp;A16&amp;B4)"),1.02657)</f>
        <v>1.02657</v>
      </c>
      <c r="C16" s="3"/>
      <c r="D16" s="15" t="s">
        <v>34</v>
      </c>
      <c r="E16" s="2">
        <f>IFERROR(__xludf.DUMMYFUNCTION("GOOGLEFINANCE(""CURRENCY:""&amp;D16)"),1.6549356970000002)</f>
        <v>1.654935697</v>
      </c>
      <c r="F16" s="21">
        <f>(B7/E16)*B6</f>
        <v>6.042530848</v>
      </c>
      <c r="G16" s="16">
        <f>F16/E17</f>
        <v>6.042893421</v>
      </c>
      <c r="H16" s="16">
        <f>B11/G16</f>
        <v>1.654836401</v>
      </c>
      <c r="I16" s="23">
        <f>(H16*B6)/B9</f>
        <v>827.4182004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ht="15.75" customHeight="1">
      <c r="A17" s="26" t="s">
        <v>35</v>
      </c>
      <c r="B17" s="2">
        <f>IFERROR(__xludf.DUMMYFUNCTION("GOOGLEFINANCE(""CURRENCY:""&amp;A17&amp;B4)"),1.149390227)</f>
        <v>1.149390227</v>
      </c>
      <c r="C17" s="3"/>
      <c r="D17" s="10" t="s">
        <v>36</v>
      </c>
      <c r="E17" s="11">
        <f>IFERROR(__xludf.DUMMYFUNCTION("GOOGLEFINANCE(""CURRENCY:""&amp;D17)"),0.9999399999999999)</f>
        <v>0.99994</v>
      </c>
      <c r="F17" s="12">
        <f>(B7/E17)*B6</f>
        <v>10.00060004</v>
      </c>
      <c r="G17" s="12">
        <f>F17/E17</f>
        <v>10.00120011</v>
      </c>
      <c r="H17" s="12">
        <f>B11/G17</f>
        <v>0.9998800036</v>
      </c>
      <c r="I17" s="13">
        <f>(H17*B6)/B9</f>
        <v>499.9400018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ht="15.75" customHeight="1">
      <c r="A18" s="26" t="s">
        <v>37</v>
      </c>
      <c r="B18" s="2">
        <f>IFERROR(__xludf.DUMMYFUNCTION("GOOGLEFINANCE(""CURRENCY:""&amp;A18&amp;B4)"),0.604165)</f>
        <v>0.604165</v>
      </c>
      <c r="C18" s="3"/>
      <c r="D18" s="15" t="s">
        <v>38</v>
      </c>
      <c r="E18" s="2">
        <f>IFERROR(__xludf.DUMMYFUNCTION("GOOGLEFINANCE(""CURRENCY:""&amp;D18)"),1.707521483)</f>
        <v>1.707521483</v>
      </c>
      <c r="F18" s="21">
        <f>(B7/E18)*B6</f>
        <v>5.85644169</v>
      </c>
      <c r="G18" s="16">
        <f>F18/E14</f>
        <v>6.732371699</v>
      </c>
      <c r="H18" s="16">
        <f>B11/G18</f>
        <v>1.48536065</v>
      </c>
      <c r="I18" s="28">
        <f>((H18*B6)/B9)*B17</f>
        <v>853.6295071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ht="15.75" customHeight="1">
      <c r="A19" s="26" t="s">
        <v>39</v>
      </c>
      <c r="B19" s="2">
        <f>IFERROR(__xludf.DUMMYFUNCTION("GOOGLEFINANCE(""CURRENCY:""&amp;A19&amp;B4)"),1.000035)</f>
        <v>1.000035</v>
      </c>
      <c r="C19" s="3"/>
      <c r="D19" s="10" t="s">
        <v>40</v>
      </c>
      <c r="E19" s="11">
        <f>IFERROR(__xludf.DUMMYFUNCTION("GOOGLEFINANCE(""CURRENCY:""&amp;D19)"),1.509619504)</f>
        <v>1.509619504</v>
      </c>
      <c r="F19" s="12">
        <f>(B7/E19)*B6</f>
        <v>6.624185746</v>
      </c>
      <c r="G19" s="12">
        <f>F19/E14</f>
        <v>7.614944877</v>
      </c>
      <c r="H19" s="12">
        <f>B11/G19</f>
        <v>1.313207142</v>
      </c>
      <c r="I19" s="29">
        <f>((H19*B6)/B9)*B17</f>
        <v>754.6937277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ht="15.75" customHeight="1">
      <c r="A20" s="26" t="s">
        <v>11</v>
      </c>
      <c r="B20" s="27" t="str">
        <f>IFERROR(__xludf.DUMMYFUNCTION("GOOGLEFINANCE(""CURRENCY:""&amp;A20&amp;B4)"),"#N/A")</f>
        <v>#N/A</v>
      </c>
      <c r="C20" s="3"/>
      <c r="D20" s="15" t="s">
        <v>41</v>
      </c>
      <c r="E20" s="2">
        <f>IFERROR(__xludf.DUMMYFUNCTION("GOOGLEFINANCE(""CURRENCY:""&amp;D20)"),1.119346218)</f>
        <v>1.119346218</v>
      </c>
      <c r="F20" s="21">
        <f>(B7/E20)*B6</f>
        <v>8.933786383</v>
      </c>
      <c r="G20" s="16">
        <f>F20/E14</f>
        <v>10.26998539</v>
      </c>
      <c r="H20" s="16">
        <f>B11/G20</f>
        <v>0.9737112194</v>
      </c>
      <c r="I20" s="28">
        <f>((H20*B6)/B9)*B17</f>
        <v>559.5870798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ht="15.75" customHeight="1">
      <c r="A21" s="26" t="s">
        <v>42</v>
      </c>
      <c r="B21" s="27">
        <f>IFERROR(__xludf.DUMMYFUNCTION("GOOGLEFINANCE(""CURRENCY:""&amp;A21&amp;B4)"),0.0069440000000000005)</f>
        <v>0.006944</v>
      </c>
      <c r="C21" s="3"/>
      <c r="D21" s="10" t="s">
        <v>43</v>
      </c>
      <c r="E21" s="11">
        <f>IFERROR(__xludf.DUMMYFUNCTION("GOOGLEFINANCE(""CURRENCY:""&amp;D21)"),165.53973109999998)</f>
        <v>165.5397311</v>
      </c>
      <c r="F21" s="12">
        <f>(B8/E21)*B6</f>
        <v>6.040845864</v>
      </c>
      <c r="G21" s="12">
        <f>F21/E14</f>
        <v>6.94435664</v>
      </c>
      <c r="H21" s="12">
        <f>B11/G21</f>
        <v>1.440018207</v>
      </c>
      <c r="I21" s="29">
        <f>((H21*B6)/B9)*B17</f>
        <v>827.5714272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ht="15.75" customHeight="1">
      <c r="C22" s="3"/>
      <c r="D22" s="15" t="s">
        <v>44</v>
      </c>
      <c r="E22" s="2">
        <f>IFERROR(__xludf.DUMMYFUNCTION("GOOGLEFINANCE(""CURRENCY:""&amp;D22)"),1.902214477)</f>
        <v>1.902214477</v>
      </c>
      <c r="F22" s="21">
        <f>(B7/E22)*B6</f>
        <v>5.257030751</v>
      </c>
      <c r="G22" s="16">
        <f>F22/E14</f>
        <v>6.043308705</v>
      </c>
      <c r="H22" s="16">
        <f>B11/G22</f>
        <v>1.654722684</v>
      </c>
      <c r="I22" s="28">
        <f>((H22*B6)/B9)*B17</f>
        <v>950.9610406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ht="15.75" customHeight="1">
      <c r="A23" s="3"/>
      <c r="B23" s="3"/>
      <c r="C23" s="3"/>
      <c r="D23" s="10" t="s">
        <v>45</v>
      </c>
      <c r="E23" s="11">
        <f>IFERROR(__xludf.DUMMYFUNCTION("GOOGLEFINANCE(""CURRENCY:""&amp;D23)"),1.1493499999999999)</f>
        <v>1.14935</v>
      </c>
      <c r="F23" s="12">
        <f>(B7/E23)*B6</f>
        <v>8.700569887</v>
      </c>
      <c r="G23" s="12">
        <f>F23/E14</f>
        <v>10.00188742</v>
      </c>
      <c r="H23" s="12">
        <f>B11/G23</f>
        <v>0.9998112935</v>
      </c>
      <c r="I23" s="29">
        <f>((H23*B6)/B9)*B17</f>
        <v>574.5866648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ht="15.75" customHeight="1">
      <c r="A24" s="3"/>
      <c r="B24" s="3"/>
      <c r="C24" s="3"/>
      <c r="D24" s="15" t="s">
        <v>46</v>
      </c>
      <c r="E24" s="2">
        <f>IFERROR(__xludf.DUMMYFUNCTION("GOOGLEFINANCE(""CURRENCY:""&amp;D24)"),0.79352)</f>
        <v>0.79352</v>
      </c>
      <c r="F24" s="21">
        <f>(B7/E24)*B6</f>
        <v>12.60207682</v>
      </c>
      <c r="G24" s="16">
        <f>F24/E16</f>
        <v>7.614843794</v>
      </c>
      <c r="H24" s="16">
        <f>B11/G24</f>
        <v>1.313224574</v>
      </c>
      <c r="I24" s="28">
        <f>((H24*B6)/B9)*B18</f>
        <v>396.7021625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ht="15.75" customHeight="1">
      <c r="A25" s="3"/>
      <c r="B25" s="3"/>
      <c r="C25" s="3"/>
      <c r="D25" s="10" t="s">
        <v>47</v>
      </c>
      <c r="E25" s="11">
        <f>IFERROR(__xludf.DUMMYFUNCTION("GOOGLEFINANCE(""CURRENCY:""&amp;D25)"),0.58848)</f>
        <v>0.58848</v>
      </c>
      <c r="F25" s="12">
        <f>(B7/E25)*B6</f>
        <v>16.99293094</v>
      </c>
      <c r="G25" s="12">
        <f>F25/E16</f>
        <v>10.26803094</v>
      </c>
      <c r="H25" s="12">
        <f>B11/G25</f>
        <v>0.973896559</v>
      </c>
      <c r="I25" s="29">
        <f>((H25*B6)/B9)*B18</f>
        <v>294.1971073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ht="15.75" customHeight="1">
      <c r="A26" s="3"/>
      <c r="B26" s="3"/>
      <c r="C26" s="3"/>
      <c r="D26" s="15" t="s">
        <v>48</v>
      </c>
      <c r="E26" s="2">
        <f>IFERROR(__xludf.DUMMYFUNCTION("GOOGLEFINANCE(""CURRENCY:""&amp;D26)"),87.02736281)</f>
        <v>87.02736281</v>
      </c>
      <c r="F26" s="21">
        <f>(B8/E26)*B6</f>
        <v>11.49063889</v>
      </c>
      <c r="G26" s="16">
        <f>F26/E16</f>
        <v>6.943253998</v>
      </c>
      <c r="H26" s="16">
        <f>B11/G26</f>
        <v>1.440246893</v>
      </c>
      <c r="I26" s="28">
        <f>((H26*B6)/B9)*B18</f>
        <v>435.0733821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ht="15.75" customHeight="1">
      <c r="A27" s="3"/>
      <c r="B27" s="3"/>
      <c r="C27" s="3"/>
      <c r="D27" s="10" t="s">
        <v>49</v>
      </c>
      <c r="E27" s="11">
        <f>IFERROR(__xludf.DUMMYFUNCTION("GOOGLEFINANCE(""CURRENCY:""&amp;D27)"),0.604235)</f>
        <v>0.604235</v>
      </c>
      <c r="F27" s="12">
        <f>(B7/E27)*B6</f>
        <v>16.54985229</v>
      </c>
      <c r="G27" s="12">
        <f t="shared" ref="G27:G28" si="3">F27/E16</f>
        <v>10.0002993</v>
      </c>
      <c r="H27" s="12">
        <f>B11/G27</f>
        <v>0.9999700709</v>
      </c>
      <c r="I27" s="29">
        <f>((H27*B6)/B9)*B18</f>
        <v>302.0734589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ht="15.75" customHeight="1">
      <c r="A28" s="3"/>
      <c r="B28" s="3"/>
      <c r="C28" s="3"/>
      <c r="D28" s="15" t="s">
        <v>50</v>
      </c>
      <c r="E28" s="2">
        <f>IFERROR(__xludf.DUMMYFUNCTION("GOOGLEFINANCE(""CURRENCY:""&amp;D28)"),1.313455)</f>
        <v>1.313455</v>
      </c>
      <c r="F28" s="21">
        <f>(B7/E28)*B6</f>
        <v>7.613507886</v>
      </c>
      <c r="G28" s="16">
        <f t="shared" si="3"/>
        <v>7.613964724</v>
      </c>
      <c r="H28" s="16">
        <f>B11/G28</f>
        <v>1.313376193</v>
      </c>
      <c r="I28" s="28">
        <f>((H28*B6)/B9)*B19</f>
        <v>656.7110804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ht="15.75" customHeight="1">
      <c r="A29" s="3"/>
      <c r="B29" s="3"/>
      <c r="C29" s="3"/>
      <c r="D29" s="10" t="s">
        <v>51</v>
      </c>
      <c r="E29" s="11">
        <f>IFERROR(__xludf.DUMMYFUNCTION("GOOGLEFINANCE(""CURRENCY:""&amp;D29)"),0.973895)</f>
        <v>0.973895</v>
      </c>
      <c r="F29" s="12">
        <f>(B7/E29)*B6</f>
        <v>10.26804738</v>
      </c>
      <c r="G29" s="12">
        <f>F29/E17</f>
        <v>10.2686635</v>
      </c>
      <c r="H29" s="12">
        <f>B11/G29</f>
        <v>0.9738365663</v>
      </c>
      <c r="I29" s="29">
        <f>((H29*B6)/B9)*B19</f>
        <v>486.9353253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ht="15.75" customHeight="1">
      <c r="A30" s="3"/>
      <c r="B30" s="3"/>
      <c r="C30" s="3"/>
      <c r="D30" s="15" t="s">
        <v>52</v>
      </c>
      <c r="E30" s="2">
        <f>IFERROR(__xludf.DUMMYFUNCTION("GOOGLEFINANCE(""CURRENCY:""&amp;D30)"),144.029)</f>
        <v>144.029</v>
      </c>
      <c r="F30" s="21">
        <f>(B8/E30)*B6</f>
        <v>6.943046192</v>
      </c>
      <c r="G30" s="16">
        <f>F30/E17</f>
        <v>6.9434628</v>
      </c>
      <c r="H30" s="16">
        <f>B11/G30</f>
        <v>1.440203583</v>
      </c>
      <c r="I30" s="28">
        <f>((H30*B6)/B9)*B19</f>
        <v>720.1269949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ht="15.75" customHeight="1">
      <c r="A31" s="6"/>
      <c r="B31" s="6"/>
      <c r="C31" s="6"/>
      <c r="D31" s="6"/>
      <c r="E31" s="6"/>
      <c r="F31" s="6"/>
      <c r="G31" s="6"/>
      <c r="H31" s="6"/>
      <c r="I31" s="30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ht="15.75" customHeight="1">
      <c r="A32" s="6"/>
      <c r="B32" s="6"/>
      <c r="C32" s="6"/>
      <c r="D32" s="6"/>
      <c r="E32" s="6"/>
      <c r="F32" s="6"/>
      <c r="G32" s="6"/>
      <c r="H32" s="6"/>
      <c r="I32" s="30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ht="15.75" customHeight="1">
      <c r="A33" s="6"/>
      <c r="B33" s="6"/>
      <c r="C33" s="6"/>
      <c r="D33" s="6"/>
      <c r="E33" s="6"/>
      <c r="F33" s="6"/>
      <c r="G33" s="6"/>
      <c r="H33" s="6"/>
      <c r="I33" s="30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ht="15.75" customHeight="1">
      <c r="A34" s="6"/>
      <c r="B34" s="6"/>
      <c r="C34" s="6"/>
      <c r="D34" s="6"/>
      <c r="E34" s="6"/>
      <c r="F34" s="6"/>
      <c r="G34" s="6"/>
      <c r="H34" s="6"/>
      <c r="I34" s="30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ht="15.75" customHeight="1">
      <c r="A35" s="6"/>
      <c r="B35" s="6"/>
      <c r="C35" s="6"/>
      <c r="D35" s="6"/>
      <c r="E35" s="6"/>
      <c r="F35" s="6"/>
      <c r="G35" s="6"/>
      <c r="H35" s="6"/>
      <c r="I35" s="30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ht="15.75" customHeight="1">
      <c r="A36" s="6"/>
      <c r="B36" s="6"/>
      <c r="C36" s="6"/>
      <c r="D36" s="6"/>
      <c r="E36" s="6"/>
      <c r="F36" s="6"/>
      <c r="G36" s="6"/>
      <c r="H36" s="6"/>
      <c r="I36" s="30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ht="15.75" customHeight="1">
      <c r="A37" s="6"/>
      <c r="B37" s="6"/>
      <c r="C37" s="6"/>
      <c r="D37" s="6"/>
      <c r="E37" s="6"/>
      <c r="F37" s="6"/>
      <c r="G37" s="6"/>
      <c r="H37" s="6"/>
      <c r="I37" s="30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ht="15.75" customHeight="1">
      <c r="A38" s="6"/>
      <c r="B38" s="6"/>
      <c r="C38" s="6"/>
      <c r="D38" s="6"/>
      <c r="E38" s="6"/>
      <c r="F38" s="6"/>
      <c r="G38" s="6"/>
      <c r="H38" s="6"/>
      <c r="I38" s="30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ht="15.75" customHeight="1">
      <c r="A39" s="6"/>
      <c r="B39" s="6"/>
      <c r="C39" s="6"/>
      <c r="D39" s="6"/>
      <c r="E39" s="6"/>
      <c r="F39" s="6"/>
      <c r="G39" s="6"/>
      <c r="H39" s="6"/>
      <c r="I39" s="30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ht="15.75" customHeight="1">
      <c r="A40" s="6"/>
      <c r="B40" s="6"/>
      <c r="C40" s="6"/>
      <c r="D40" s="6"/>
      <c r="E40" s="6"/>
      <c r="F40" s="6"/>
      <c r="G40" s="6"/>
      <c r="H40" s="6"/>
      <c r="I40" s="30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ht="15.75" customHeight="1">
      <c r="A41" s="6"/>
      <c r="B41" s="6"/>
      <c r="C41" s="6"/>
      <c r="D41" s="6"/>
      <c r="E41" s="6"/>
      <c r="F41" s="6"/>
      <c r="G41" s="6"/>
      <c r="H41" s="6"/>
      <c r="I41" s="30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ht="15.75" customHeight="1">
      <c r="A42" s="6"/>
      <c r="B42" s="6"/>
      <c r="C42" s="6"/>
      <c r="D42" s="6"/>
      <c r="E42" s="6"/>
      <c r="F42" s="6"/>
      <c r="G42" s="6"/>
      <c r="H42" s="6"/>
      <c r="I42" s="30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ht="15.75" customHeight="1">
      <c r="A43" s="6"/>
      <c r="B43" s="6"/>
      <c r="C43" s="6"/>
      <c r="D43" s="6"/>
      <c r="E43" s="6"/>
      <c r="F43" s="6"/>
      <c r="G43" s="6"/>
      <c r="H43" s="6"/>
      <c r="I43" s="30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ht="15.75" customHeight="1">
      <c r="A44" s="6"/>
      <c r="B44" s="6"/>
      <c r="C44" s="6"/>
      <c r="D44" s="6"/>
      <c r="E44" s="6"/>
      <c r="F44" s="6"/>
      <c r="G44" s="6"/>
      <c r="H44" s="6"/>
      <c r="I44" s="30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ht="15.75" customHeight="1">
      <c r="A45" s="6"/>
      <c r="B45" s="6"/>
      <c r="C45" s="6"/>
      <c r="D45" s="6"/>
      <c r="E45" s="6"/>
      <c r="F45" s="6"/>
      <c r="G45" s="6"/>
      <c r="H45" s="6"/>
      <c r="I45" s="30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ht="15.75" customHeight="1">
      <c r="A46" s="6"/>
      <c r="B46" s="6"/>
      <c r="C46" s="6"/>
      <c r="D46" s="6"/>
      <c r="E46" s="6"/>
      <c r="F46" s="6"/>
      <c r="G46" s="6"/>
      <c r="H46" s="6"/>
      <c r="I46" s="30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ht="15.75" customHeight="1">
      <c r="A47" s="6"/>
      <c r="B47" s="6"/>
      <c r="C47" s="6"/>
      <c r="D47" s="6"/>
      <c r="E47" s="6"/>
      <c r="F47" s="6"/>
      <c r="G47" s="6"/>
      <c r="H47" s="6"/>
      <c r="I47" s="30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ht="15.75" customHeight="1">
      <c r="A48" s="6"/>
      <c r="B48" s="6"/>
      <c r="C48" s="6"/>
      <c r="D48" s="6"/>
      <c r="E48" s="6"/>
      <c r="F48" s="6"/>
      <c r="G48" s="6"/>
      <c r="H48" s="6"/>
      <c r="I48" s="30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ht="15.75" customHeight="1">
      <c r="A49" s="6"/>
      <c r="B49" s="6"/>
      <c r="C49" s="6"/>
      <c r="D49" s="6"/>
      <c r="E49" s="6"/>
      <c r="F49" s="6"/>
      <c r="G49" s="6"/>
      <c r="H49" s="6"/>
      <c r="I49" s="30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ht="15.75" customHeight="1">
      <c r="A50" s="6"/>
      <c r="B50" s="6"/>
      <c r="C50" s="6"/>
      <c r="D50" s="6"/>
      <c r="E50" s="6"/>
      <c r="F50" s="6"/>
      <c r="G50" s="6"/>
      <c r="H50" s="6"/>
      <c r="I50" s="30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ht="15.75" customHeight="1">
      <c r="A51" s="6"/>
      <c r="B51" s="6"/>
      <c r="C51" s="6"/>
      <c r="D51" s="6"/>
      <c r="E51" s="6"/>
      <c r="F51" s="6"/>
      <c r="G51" s="6"/>
      <c r="H51" s="6"/>
      <c r="I51" s="30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ht="15.75" customHeight="1">
      <c r="A52" s="6"/>
      <c r="B52" s="6"/>
      <c r="C52" s="6"/>
      <c r="D52" s="6"/>
      <c r="E52" s="6"/>
      <c r="F52" s="6"/>
      <c r="G52" s="6"/>
      <c r="H52" s="6"/>
      <c r="I52" s="30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ht="15.75" customHeight="1">
      <c r="A53" s="6"/>
      <c r="B53" s="6"/>
      <c r="C53" s="6"/>
      <c r="D53" s="6"/>
      <c r="E53" s="6"/>
      <c r="F53" s="6"/>
      <c r="G53" s="6"/>
      <c r="H53" s="6"/>
      <c r="I53" s="30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ht="15.75" customHeight="1">
      <c r="A54" s="6"/>
      <c r="B54" s="6"/>
      <c r="C54" s="6"/>
      <c r="D54" s="6"/>
      <c r="E54" s="6"/>
      <c r="F54" s="6"/>
      <c r="G54" s="6"/>
      <c r="H54" s="6"/>
      <c r="I54" s="30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ht="15.75" customHeight="1">
      <c r="A55" s="6"/>
      <c r="B55" s="6"/>
      <c r="C55" s="6"/>
      <c r="D55" s="6"/>
      <c r="E55" s="6"/>
      <c r="F55" s="6"/>
      <c r="G55" s="6"/>
      <c r="H55" s="6"/>
      <c r="I55" s="30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ht="15.75" customHeight="1">
      <c r="A56" s="6"/>
      <c r="B56" s="6"/>
      <c r="C56" s="6"/>
      <c r="D56" s="6"/>
      <c r="E56" s="6"/>
      <c r="F56" s="6"/>
      <c r="G56" s="6"/>
      <c r="H56" s="6"/>
      <c r="I56" s="30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ht="15.75" customHeight="1">
      <c r="A57" s="6"/>
      <c r="B57" s="6"/>
      <c r="C57" s="6"/>
      <c r="D57" s="6"/>
      <c r="E57" s="6"/>
      <c r="F57" s="6"/>
      <c r="G57" s="6"/>
      <c r="H57" s="6"/>
      <c r="I57" s="30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ht="15.75" customHeight="1">
      <c r="A58" s="6"/>
      <c r="B58" s="6"/>
      <c r="C58" s="6"/>
      <c r="D58" s="6"/>
      <c r="E58" s="6"/>
      <c r="F58" s="6"/>
      <c r="G58" s="6"/>
      <c r="H58" s="6"/>
      <c r="I58" s="30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ht="15.75" customHeight="1">
      <c r="A59" s="6"/>
      <c r="B59" s="6"/>
      <c r="C59" s="6"/>
      <c r="D59" s="6"/>
      <c r="E59" s="6"/>
      <c r="F59" s="6"/>
      <c r="G59" s="6"/>
      <c r="H59" s="6"/>
      <c r="I59" s="30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ht="15.75" customHeight="1">
      <c r="A60" s="6"/>
      <c r="B60" s="6"/>
      <c r="C60" s="6"/>
      <c r="D60" s="6"/>
      <c r="E60" s="6"/>
      <c r="F60" s="6"/>
      <c r="G60" s="6"/>
      <c r="H60" s="6"/>
      <c r="I60" s="30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ht="15.75" customHeight="1">
      <c r="A61" s="6"/>
      <c r="B61" s="6"/>
      <c r="C61" s="6"/>
      <c r="D61" s="6"/>
      <c r="E61" s="6"/>
      <c r="F61" s="6"/>
      <c r="G61" s="6"/>
      <c r="H61" s="6"/>
      <c r="I61" s="30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ht="15.75" customHeight="1">
      <c r="A62" s="6"/>
      <c r="B62" s="6"/>
      <c r="C62" s="6"/>
      <c r="D62" s="6"/>
      <c r="E62" s="6"/>
      <c r="F62" s="6"/>
      <c r="G62" s="6"/>
      <c r="H62" s="6"/>
      <c r="I62" s="30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ht="15.75" customHeight="1">
      <c r="A63" s="6"/>
      <c r="B63" s="6"/>
      <c r="C63" s="6"/>
      <c r="D63" s="6"/>
      <c r="E63" s="6"/>
      <c r="F63" s="6"/>
      <c r="G63" s="6"/>
      <c r="H63" s="6"/>
      <c r="I63" s="30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ht="15.75" customHeight="1">
      <c r="A64" s="6"/>
      <c r="B64" s="6"/>
      <c r="C64" s="6"/>
      <c r="D64" s="6"/>
      <c r="E64" s="6"/>
      <c r="F64" s="6"/>
      <c r="G64" s="6"/>
      <c r="H64" s="6"/>
      <c r="I64" s="30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ht="15.75" customHeight="1">
      <c r="A65" s="6"/>
      <c r="B65" s="6"/>
      <c r="C65" s="6"/>
      <c r="D65" s="6"/>
      <c r="E65" s="6"/>
      <c r="F65" s="6"/>
      <c r="G65" s="6"/>
      <c r="H65" s="6"/>
      <c r="I65" s="30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ht="15.75" customHeight="1">
      <c r="A66" s="6"/>
      <c r="B66" s="6"/>
      <c r="C66" s="6"/>
      <c r="D66" s="6"/>
      <c r="E66" s="6"/>
      <c r="F66" s="6"/>
      <c r="G66" s="6"/>
      <c r="H66" s="6"/>
      <c r="I66" s="30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ht="15.75" customHeight="1">
      <c r="A67" s="6"/>
      <c r="B67" s="6"/>
      <c r="C67" s="6"/>
      <c r="D67" s="6"/>
      <c r="E67" s="6"/>
      <c r="F67" s="6"/>
      <c r="G67" s="6"/>
      <c r="H67" s="6"/>
      <c r="I67" s="30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ht="15.75" customHeight="1">
      <c r="A68" s="6"/>
      <c r="B68" s="6"/>
      <c r="C68" s="6"/>
      <c r="D68" s="6"/>
      <c r="E68" s="6"/>
      <c r="F68" s="6"/>
      <c r="G68" s="6"/>
      <c r="H68" s="6"/>
      <c r="I68" s="30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ht="15.75" customHeight="1">
      <c r="A69" s="6"/>
      <c r="B69" s="6"/>
      <c r="C69" s="6"/>
      <c r="D69" s="6"/>
      <c r="E69" s="6"/>
      <c r="F69" s="6"/>
      <c r="G69" s="6"/>
      <c r="H69" s="6"/>
      <c r="I69" s="30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ht="15.75" customHeight="1">
      <c r="A70" s="6"/>
      <c r="B70" s="6"/>
      <c r="C70" s="6"/>
      <c r="D70" s="6"/>
      <c r="E70" s="6"/>
      <c r="F70" s="6"/>
      <c r="G70" s="6"/>
      <c r="H70" s="6"/>
      <c r="I70" s="30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ht="15.75" customHeight="1">
      <c r="A71" s="6"/>
      <c r="B71" s="6"/>
      <c r="C71" s="6"/>
      <c r="D71" s="6"/>
      <c r="E71" s="6"/>
      <c r="F71" s="6"/>
      <c r="G71" s="6"/>
      <c r="H71" s="6"/>
      <c r="I71" s="30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ht="15.75" customHeight="1">
      <c r="A72" s="6"/>
      <c r="B72" s="6"/>
      <c r="C72" s="6"/>
      <c r="D72" s="6"/>
      <c r="E72" s="6"/>
      <c r="F72" s="6"/>
      <c r="G72" s="6"/>
      <c r="H72" s="6"/>
      <c r="I72" s="30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ht="15.75" customHeight="1">
      <c r="A73" s="6"/>
      <c r="B73" s="6"/>
      <c r="C73" s="6"/>
      <c r="D73" s="6"/>
      <c r="E73" s="6"/>
      <c r="F73" s="6"/>
      <c r="G73" s="6"/>
      <c r="H73" s="6"/>
      <c r="I73" s="30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ht="15.75" customHeight="1">
      <c r="A74" s="6"/>
      <c r="B74" s="6"/>
      <c r="C74" s="6"/>
      <c r="D74" s="6"/>
      <c r="E74" s="6"/>
      <c r="F74" s="6"/>
      <c r="G74" s="6"/>
      <c r="H74" s="6"/>
      <c r="I74" s="30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ht="15.75" customHeight="1">
      <c r="A75" s="6"/>
      <c r="B75" s="6"/>
      <c r="C75" s="6"/>
      <c r="D75" s="6"/>
      <c r="E75" s="6"/>
      <c r="F75" s="6"/>
      <c r="G75" s="6"/>
      <c r="H75" s="6"/>
      <c r="I75" s="30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ht="15.75" customHeight="1">
      <c r="A76" s="6"/>
      <c r="B76" s="6"/>
      <c r="C76" s="6"/>
      <c r="D76" s="6"/>
      <c r="E76" s="6"/>
      <c r="F76" s="6"/>
      <c r="G76" s="6"/>
      <c r="H76" s="6"/>
      <c r="I76" s="30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ht="15.75" customHeight="1">
      <c r="A77" s="6"/>
      <c r="B77" s="6"/>
      <c r="C77" s="6"/>
      <c r="D77" s="6"/>
      <c r="E77" s="6"/>
      <c r="F77" s="6"/>
      <c r="G77" s="6"/>
      <c r="H77" s="6"/>
      <c r="I77" s="30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ht="15.75" customHeight="1">
      <c r="A78" s="6"/>
      <c r="B78" s="6"/>
      <c r="C78" s="6"/>
      <c r="D78" s="6"/>
      <c r="E78" s="6"/>
      <c r="F78" s="6"/>
      <c r="G78" s="6"/>
      <c r="H78" s="6"/>
      <c r="I78" s="30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ht="15.75" customHeight="1">
      <c r="A79" s="6"/>
      <c r="B79" s="6"/>
      <c r="C79" s="6"/>
      <c r="D79" s="6"/>
      <c r="E79" s="6"/>
      <c r="F79" s="6"/>
      <c r="G79" s="6"/>
      <c r="H79" s="6"/>
      <c r="I79" s="30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ht="15.75" customHeight="1">
      <c r="A80" s="6"/>
      <c r="B80" s="6"/>
      <c r="C80" s="6"/>
      <c r="D80" s="6"/>
      <c r="E80" s="6"/>
      <c r="F80" s="6"/>
      <c r="G80" s="6"/>
      <c r="H80" s="6"/>
      <c r="I80" s="30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ht="15.75" customHeight="1">
      <c r="A81" s="6"/>
      <c r="B81" s="6"/>
      <c r="C81" s="6"/>
      <c r="D81" s="6"/>
      <c r="E81" s="6"/>
      <c r="F81" s="6"/>
      <c r="G81" s="6"/>
      <c r="H81" s="6"/>
      <c r="I81" s="30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ht="15.75" customHeight="1">
      <c r="A82" s="6"/>
      <c r="B82" s="6"/>
      <c r="C82" s="6"/>
      <c r="D82" s="6"/>
      <c r="E82" s="6"/>
      <c r="F82" s="6"/>
      <c r="G82" s="6"/>
      <c r="H82" s="6"/>
      <c r="I82" s="30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ht="15.75" customHeight="1">
      <c r="A83" s="6"/>
      <c r="B83" s="6"/>
      <c r="C83" s="6"/>
      <c r="D83" s="6"/>
      <c r="E83" s="6"/>
      <c r="F83" s="6"/>
      <c r="G83" s="6"/>
      <c r="H83" s="6"/>
      <c r="I83" s="30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ht="15.75" customHeight="1">
      <c r="A84" s="6"/>
      <c r="B84" s="6"/>
      <c r="C84" s="6"/>
      <c r="D84" s="6"/>
      <c r="E84" s="6"/>
      <c r="F84" s="6"/>
      <c r="G84" s="6"/>
      <c r="H84" s="6"/>
      <c r="I84" s="30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ht="15.75" customHeight="1">
      <c r="A85" s="6"/>
      <c r="B85" s="6"/>
      <c r="C85" s="6"/>
      <c r="D85" s="6"/>
      <c r="E85" s="6"/>
      <c r="F85" s="6"/>
      <c r="G85" s="6"/>
      <c r="H85" s="6"/>
      <c r="I85" s="30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ht="15.75" customHeight="1">
      <c r="A86" s="6"/>
      <c r="B86" s="6"/>
      <c r="C86" s="6"/>
      <c r="D86" s="6"/>
      <c r="E86" s="6"/>
      <c r="F86" s="6"/>
      <c r="G86" s="6"/>
      <c r="H86" s="6"/>
      <c r="I86" s="30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ht="15.75" customHeight="1">
      <c r="A87" s="6"/>
      <c r="B87" s="6"/>
      <c r="C87" s="6"/>
      <c r="D87" s="6"/>
      <c r="E87" s="6"/>
      <c r="F87" s="6"/>
      <c r="G87" s="6"/>
      <c r="H87" s="6"/>
      <c r="I87" s="30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ht="15.75" customHeight="1">
      <c r="A88" s="6"/>
      <c r="B88" s="6"/>
      <c r="C88" s="6"/>
      <c r="D88" s="6"/>
      <c r="E88" s="6"/>
      <c r="F88" s="6"/>
      <c r="G88" s="6"/>
      <c r="H88" s="6"/>
      <c r="I88" s="30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ht="15.75" customHeight="1">
      <c r="A89" s="6"/>
      <c r="B89" s="6"/>
      <c r="C89" s="6"/>
      <c r="D89" s="6"/>
      <c r="E89" s="6"/>
      <c r="F89" s="6"/>
      <c r="G89" s="6"/>
      <c r="H89" s="6"/>
      <c r="I89" s="30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ht="15.75" customHeight="1">
      <c r="A90" s="6"/>
      <c r="B90" s="6"/>
      <c r="C90" s="6"/>
      <c r="D90" s="6"/>
      <c r="E90" s="6"/>
      <c r="F90" s="6"/>
      <c r="G90" s="6"/>
      <c r="H90" s="6"/>
      <c r="I90" s="30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ht="15.75" customHeight="1">
      <c r="A91" s="6"/>
      <c r="B91" s="6"/>
      <c r="C91" s="6"/>
      <c r="D91" s="6"/>
      <c r="E91" s="6"/>
      <c r="F91" s="6"/>
      <c r="G91" s="6"/>
      <c r="H91" s="6"/>
      <c r="I91" s="30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ht="15.75" customHeight="1">
      <c r="A92" s="6"/>
      <c r="B92" s="6"/>
      <c r="C92" s="6"/>
      <c r="D92" s="6"/>
      <c r="E92" s="6"/>
      <c r="F92" s="6"/>
      <c r="G92" s="6"/>
      <c r="H92" s="6"/>
      <c r="I92" s="30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ht="15.75" customHeight="1">
      <c r="A93" s="6"/>
      <c r="B93" s="6"/>
      <c r="C93" s="6"/>
      <c r="D93" s="6"/>
      <c r="E93" s="6"/>
      <c r="F93" s="6"/>
      <c r="G93" s="6"/>
      <c r="H93" s="6"/>
      <c r="I93" s="30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ht="15.75" customHeight="1">
      <c r="A94" s="6"/>
      <c r="B94" s="6"/>
      <c r="C94" s="6"/>
      <c r="D94" s="6"/>
      <c r="E94" s="6"/>
      <c r="F94" s="6"/>
      <c r="G94" s="6"/>
      <c r="H94" s="6"/>
      <c r="I94" s="30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ht="15.75" customHeight="1">
      <c r="A95" s="6"/>
      <c r="B95" s="6"/>
      <c r="C95" s="6"/>
      <c r="D95" s="6"/>
      <c r="E95" s="6"/>
      <c r="F95" s="6"/>
      <c r="G95" s="6"/>
      <c r="H95" s="6"/>
      <c r="I95" s="30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ht="15.75" customHeight="1">
      <c r="A96" s="6"/>
      <c r="B96" s="6"/>
      <c r="C96" s="6"/>
      <c r="D96" s="6"/>
      <c r="E96" s="6"/>
      <c r="F96" s="6"/>
      <c r="G96" s="6"/>
      <c r="H96" s="6"/>
      <c r="I96" s="30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ht="15.75" customHeight="1">
      <c r="A97" s="6"/>
      <c r="B97" s="6"/>
      <c r="C97" s="6"/>
      <c r="D97" s="6"/>
      <c r="E97" s="6"/>
      <c r="F97" s="6"/>
      <c r="G97" s="6"/>
      <c r="H97" s="6"/>
      <c r="I97" s="30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ht="15.75" customHeight="1">
      <c r="A98" s="6"/>
      <c r="B98" s="6"/>
      <c r="C98" s="6"/>
      <c r="D98" s="6"/>
      <c r="E98" s="6"/>
      <c r="F98" s="6"/>
      <c r="G98" s="6"/>
      <c r="H98" s="6"/>
      <c r="I98" s="30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ht="15.75" customHeight="1">
      <c r="A99" s="6"/>
      <c r="B99" s="6"/>
      <c r="C99" s="6"/>
      <c r="D99" s="6"/>
      <c r="E99" s="6"/>
      <c r="F99" s="6"/>
      <c r="G99" s="6"/>
      <c r="H99" s="6"/>
      <c r="I99" s="30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ht="15.75" customHeight="1">
      <c r="A100" s="6"/>
      <c r="B100" s="6"/>
      <c r="C100" s="6"/>
      <c r="D100" s="6"/>
      <c r="E100" s="6"/>
      <c r="F100" s="6"/>
      <c r="G100" s="6"/>
      <c r="H100" s="6"/>
      <c r="I100" s="30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ht="15.75" customHeight="1">
      <c r="A101" s="6"/>
      <c r="B101" s="6"/>
      <c r="C101" s="6"/>
      <c r="D101" s="6"/>
      <c r="E101" s="6"/>
      <c r="F101" s="6"/>
      <c r="G101" s="6"/>
      <c r="H101" s="6"/>
      <c r="I101" s="30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ht="15.75" customHeight="1">
      <c r="A102" s="6"/>
      <c r="B102" s="6"/>
      <c r="C102" s="6"/>
      <c r="D102" s="6"/>
      <c r="E102" s="6"/>
      <c r="F102" s="6"/>
      <c r="G102" s="6"/>
      <c r="H102" s="6"/>
      <c r="I102" s="30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ht="15.75" customHeight="1">
      <c r="A103" s="6"/>
      <c r="B103" s="6"/>
      <c r="C103" s="6"/>
      <c r="D103" s="6"/>
      <c r="E103" s="6"/>
      <c r="F103" s="6"/>
      <c r="G103" s="6"/>
      <c r="H103" s="6"/>
      <c r="I103" s="30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ht="15.75" customHeight="1">
      <c r="A104" s="6"/>
      <c r="B104" s="6"/>
      <c r="C104" s="6"/>
      <c r="D104" s="6"/>
      <c r="E104" s="6"/>
      <c r="F104" s="6"/>
      <c r="G104" s="6"/>
      <c r="H104" s="6"/>
      <c r="I104" s="30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ht="15.75" customHeight="1">
      <c r="A105" s="6"/>
      <c r="B105" s="6"/>
      <c r="C105" s="6"/>
      <c r="D105" s="6"/>
      <c r="E105" s="6"/>
      <c r="F105" s="6"/>
      <c r="G105" s="6"/>
      <c r="H105" s="6"/>
      <c r="I105" s="30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ht="15.75" customHeight="1">
      <c r="A106" s="6"/>
      <c r="B106" s="6"/>
      <c r="C106" s="6"/>
      <c r="D106" s="6"/>
      <c r="E106" s="6"/>
      <c r="F106" s="6"/>
      <c r="G106" s="6"/>
      <c r="H106" s="6"/>
      <c r="I106" s="30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ht="15.75" customHeight="1">
      <c r="A107" s="6"/>
      <c r="B107" s="6"/>
      <c r="C107" s="6"/>
      <c r="D107" s="6"/>
      <c r="E107" s="6"/>
      <c r="F107" s="6"/>
      <c r="G107" s="6"/>
      <c r="H107" s="6"/>
      <c r="I107" s="30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ht="15.75" customHeight="1">
      <c r="A108" s="6"/>
      <c r="B108" s="6"/>
      <c r="C108" s="6"/>
      <c r="D108" s="6"/>
      <c r="E108" s="6"/>
      <c r="F108" s="6"/>
      <c r="G108" s="6"/>
      <c r="H108" s="6"/>
      <c r="I108" s="30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ht="15.75" customHeight="1">
      <c r="A109" s="6"/>
      <c r="B109" s="6"/>
      <c r="C109" s="6"/>
      <c r="D109" s="6"/>
      <c r="E109" s="6"/>
      <c r="F109" s="6"/>
      <c r="G109" s="6"/>
      <c r="H109" s="6"/>
      <c r="I109" s="30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ht="15.75" customHeight="1">
      <c r="A110" s="6"/>
      <c r="B110" s="6"/>
      <c r="C110" s="6"/>
      <c r="D110" s="6"/>
      <c r="E110" s="6"/>
      <c r="F110" s="6"/>
      <c r="G110" s="6"/>
      <c r="H110" s="6"/>
      <c r="I110" s="30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ht="15.75" customHeight="1">
      <c r="A111" s="6"/>
      <c r="B111" s="6"/>
      <c r="C111" s="6"/>
      <c r="D111" s="6"/>
      <c r="E111" s="6"/>
      <c r="F111" s="6"/>
      <c r="G111" s="6"/>
      <c r="H111" s="6"/>
      <c r="I111" s="30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ht="15.75" customHeight="1">
      <c r="A112" s="6"/>
      <c r="B112" s="6"/>
      <c r="C112" s="6"/>
      <c r="D112" s="6"/>
      <c r="E112" s="6"/>
      <c r="F112" s="6"/>
      <c r="G112" s="6"/>
      <c r="H112" s="6"/>
      <c r="I112" s="30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ht="15.75" customHeight="1">
      <c r="A113" s="6"/>
      <c r="B113" s="6"/>
      <c r="C113" s="6"/>
      <c r="D113" s="6"/>
      <c r="E113" s="6"/>
      <c r="F113" s="6"/>
      <c r="G113" s="6"/>
      <c r="H113" s="6"/>
      <c r="I113" s="30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ht="15.75" customHeight="1">
      <c r="A114" s="6"/>
      <c r="B114" s="6"/>
      <c r="C114" s="6"/>
      <c r="D114" s="6"/>
      <c r="E114" s="6"/>
      <c r="F114" s="6"/>
      <c r="G114" s="6"/>
      <c r="H114" s="6"/>
      <c r="I114" s="30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ht="15.75" customHeight="1">
      <c r="A115" s="6"/>
      <c r="B115" s="6"/>
      <c r="C115" s="6"/>
      <c r="D115" s="6"/>
      <c r="E115" s="6"/>
      <c r="F115" s="6"/>
      <c r="G115" s="6"/>
      <c r="H115" s="6"/>
      <c r="I115" s="30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ht="15.75" customHeight="1">
      <c r="A116" s="6"/>
      <c r="B116" s="6"/>
      <c r="C116" s="6"/>
      <c r="D116" s="6"/>
      <c r="E116" s="6"/>
      <c r="F116" s="6"/>
      <c r="G116" s="6"/>
      <c r="H116" s="6"/>
      <c r="I116" s="30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ht="15.75" customHeight="1">
      <c r="A117" s="6"/>
      <c r="B117" s="6"/>
      <c r="C117" s="6"/>
      <c r="D117" s="6"/>
      <c r="E117" s="6"/>
      <c r="F117" s="6"/>
      <c r="G117" s="6"/>
      <c r="H117" s="6"/>
      <c r="I117" s="30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ht="15.75" customHeight="1">
      <c r="A118" s="6"/>
      <c r="B118" s="6"/>
      <c r="C118" s="6"/>
      <c r="D118" s="6"/>
      <c r="E118" s="6"/>
      <c r="F118" s="6"/>
      <c r="G118" s="6"/>
      <c r="H118" s="6"/>
      <c r="I118" s="30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ht="15.75" customHeight="1">
      <c r="A119" s="6"/>
      <c r="B119" s="6"/>
      <c r="C119" s="6"/>
      <c r="D119" s="6"/>
      <c r="E119" s="6"/>
      <c r="F119" s="6"/>
      <c r="G119" s="6"/>
      <c r="H119" s="6"/>
      <c r="I119" s="30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ht="15.75" customHeight="1">
      <c r="A120" s="6"/>
      <c r="B120" s="6"/>
      <c r="C120" s="6"/>
      <c r="D120" s="6"/>
      <c r="E120" s="6"/>
      <c r="F120" s="6"/>
      <c r="G120" s="6"/>
      <c r="H120" s="6"/>
      <c r="I120" s="30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ht="15.75" customHeight="1">
      <c r="A121" s="6"/>
      <c r="B121" s="6"/>
      <c r="C121" s="6"/>
      <c r="D121" s="6"/>
      <c r="E121" s="6"/>
      <c r="F121" s="6"/>
      <c r="G121" s="6"/>
      <c r="H121" s="6"/>
      <c r="I121" s="30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ht="15.75" customHeight="1">
      <c r="A122" s="6"/>
      <c r="B122" s="6"/>
      <c r="C122" s="6"/>
      <c r="D122" s="6"/>
      <c r="E122" s="6"/>
      <c r="F122" s="6"/>
      <c r="G122" s="6"/>
      <c r="H122" s="6"/>
      <c r="I122" s="30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ht="15.75" customHeight="1">
      <c r="A123" s="6"/>
      <c r="B123" s="6"/>
      <c r="C123" s="6"/>
      <c r="D123" s="6"/>
      <c r="E123" s="6"/>
      <c r="F123" s="6"/>
      <c r="G123" s="6"/>
      <c r="H123" s="6"/>
      <c r="I123" s="30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ht="15.75" customHeight="1">
      <c r="A124" s="6"/>
      <c r="B124" s="6"/>
      <c r="C124" s="6"/>
      <c r="D124" s="6"/>
      <c r="E124" s="6"/>
      <c r="F124" s="6"/>
      <c r="G124" s="6"/>
      <c r="H124" s="6"/>
      <c r="I124" s="30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ht="15.75" customHeight="1">
      <c r="A125" s="6"/>
      <c r="B125" s="6"/>
      <c r="C125" s="6"/>
      <c r="D125" s="6"/>
      <c r="E125" s="6"/>
      <c r="F125" s="6"/>
      <c r="G125" s="6"/>
      <c r="H125" s="6"/>
      <c r="I125" s="30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ht="15.75" customHeight="1">
      <c r="A126" s="6"/>
      <c r="B126" s="6"/>
      <c r="C126" s="6"/>
      <c r="D126" s="6"/>
      <c r="E126" s="6"/>
      <c r="F126" s="6"/>
      <c r="G126" s="6"/>
      <c r="H126" s="6"/>
      <c r="I126" s="30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ht="15.75" customHeight="1">
      <c r="A127" s="6"/>
      <c r="B127" s="6"/>
      <c r="C127" s="6"/>
      <c r="D127" s="6"/>
      <c r="E127" s="6"/>
      <c r="F127" s="6"/>
      <c r="G127" s="6"/>
      <c r="H127" s="6"/>
      <c r="I127" s="30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ht="15.75" customHeight="1">
      <c r="A128" s="6"/>
      <c r="B128" s="6"/>
      <c r="C128" s="6"/>
      <c r="D128" s="6"/>
      <c r="E128" s="6"/>
      <c r="F128" s="6"/>
      <c r="G128" s="6"/>
      <c r="H128" s="6"/>
      <c r="I128" s="30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ht="15.75" customHeight="1">
      <c r="A129" s="6"/>
      <c r="B129" s="6"/>
      <c r="C129" s="6"/>
      <c r="D129" s="6"/>
      <c r="E129" s="6"/>
      <c r="F129" s="6"/>
      <c r="G129" s="6"/>
      <c r="H129" s="6"/>
      <c r="I129" s="30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ht="15.75" customHeight="1">
      <c r="A130" s="6"/>
      <c r="B130" s="6"/>
      <c r="C130" s="6"/>
      <c r="D130" s="6"/>
      <c r="E130" s="6"/>
      <c r="F130" s="6"/>
      <c r="G130" s="6"/>
      <c r="H130" s="6"/>
      <c r="I130" s="30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ht="15.75" customHeight="1">
      <c r="A131" s="6"/>
      <c r="B131" s="6"/>
      <c r="C131" s="6"/>
      <c r="D131" s="6"/>
      <c r="E131" s="6"/>
      <c r="F131" s="6"/>
      <c r="G131" s="6"/>
      <c r="H131" s="6"/>
      <c r="I131" s="30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ht="15.75" customHeight="1">
      <c r="A132" s="6"/>
      <c r="B132" s="6"/>
      <c r="C132" s="6"/>
      <c r="D132" s="6"/>
      <c r="E132" s="6"/>
      <c r="F132" s="6"/>
      <c r="G132" s="6"/>
      <c r="H132" s="6"/>
      <c r="I132" s="30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ht="15.75" customHeight="1">
      <c r="A133" s="6"/>
      <c r="B133" s="6"/>
      <c r="C133" s="6"/>
      <c r="D133" s="6"/>
      <c r="E133" s="6"/>
      <c r="F133" s="6"/>
      <c r="G133" s="6"/>
      <c r="H133" s="6"/>
      <c r="I133" s="30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ht="15.75" customHeight="1">
      <c r="A134" s="6"/>
      <c r="B134" s="6"/>
      <c r="C134" s="6"/>
      <c r="D134" s="6"/>
      <c r="E134" s="6"/>
      <c r="F134" s="6"/>
      <c r="G134" s="6"/>
      <c r="H134" s="6"/>
      <c r="I134" s="30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ht="15.75" customHeight="1">
      <c r="A135" s="6"/>
      <c r="B135" s="6"/>
      <c r="C135" s="6"/>
      <c r="D135" s="6"/>
      <c r="E135" s="6"/>
      <c r="F135" s="6"/>
      <c r="G135" s="6"/>
      <c r="H135" s="6"/>
      <c r="I135" s="30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ht="15.75" customHeight="1">
      <c r="A136" s="6"/>
      <c r="B136" s="6"/>
      <c r="C136" s="6"/>
      <c r="D136" s="6"/>
      <c r="E136" s="6"/>
      <c r="F136" s="6"/>
      <c r="G136" s="6"/>
      <c r="H136" s="6"/>
      <c r="I136" s="30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ht="15.75" customHeight="1">
      <c r="A137" s="6"/>
      <c r="B137" s="6"/>
      <c r="C137" s="6"/>
      <c r="D137" s="6"/>
      <c r="E137" s="6"/>
      <c r="F137" s="6"/>
      <c r="G137" s="6"/>
      <c r="H137" s="6"/>
      <c r="I137" s="30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ht="15.75" customHeight="1">
      <c r="A138" s="6"/>
      <c r="B138" s="6"/>
      <c r="C138" s="6"/>
      <c r="D138" s="6"/>
      <c r="E138" s="6"/>
      <c r="F138" s="6"/>
      <c r="G138" s="6"/>
      <c r="H138" s="6"/>
      <c r="I138" s="30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ht="15.75" customHeight="1">
      <c r="A139" s="6"/>
      <c r="B139" s="6"/>
      <c r="C139" s="6"/>
      <c r="D139" s="6"/>
      <c r="E139" s="6"/>
      <c r="F139" s="6"/>
      <c r="G139" s="6"/>
      <c r="H139" s="6"/>
      <c r="I139" s="30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ht="15.75" customHeight="1">
      <c r="A140" s="6"/>
      <c r="B140" s="6"/>
      <c r="C140" s="6"/>
      <c r="D140" s="6"/>
      <c r="E140" s="6"/>
      <c r="F140" s="6"/>
      <c r="G140" s="6"/>
      <c r="H140" s="6"/>
      <c r="I140" s="30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ht="15.75" customHeight="1">
      <c r="A141" s="6"/>
      <c r="B141" s="6"/>
      <c r="C141" s="6"/>
      <c r="D141" s="6"/>
      <c r="E141" s="6"/>
      <c r="F141" s="6"/>
      <c r="G141" s="6"/>
      <c r="H141" s="6"/>
      <c r="I141" s="30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ht="15.75" customHeight="1">
      <c r="A142" s="6"/>
      <c r="B142" s="6"/>
      <c r="C142" s="6"/>
      <c r="D142" s="6"/>
      <c r="E142" s="6"/>
      <c r="F142" s="6"/>
      <c r="G142" s="6"/>
      <c r="H142" s="6"/>
      <c r="I142" s="30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ht="15.75" customHeight="1">
      <c r="A143" s="6"/>
      <c r="B143" s="6"/>
      <c r="C143" s="6"/>
      <c r="D143" s="6"/>
      <c r="E143" s="6"/>
      <c r="F143" s="6"/>
      <c r="G143" s="6"/>
      <c r="H143" s="6"/>
      <c r="I143" s="30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ht="15.75" customHeight="1">
      <c r="A144" s="6"/>
      <c r="B144" s="6"/>
      <c r="C144" s="6"/>
      <c r="D144" s="6"/>
      <c r="E144" s="6"/>
      <c r="F144" s="6"/>
      <c r="G144" s="6"/>
      <c r="H144" s="6"/>
      <c r="I144" s="30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ht="15.75" customHeight="1">
      <c r="A145" s="6"/>
      <c r="B145" s="6"/>
      <c r="C145" s="6"/>
      <c r="D145" s="6"/>
      <c r="E145" s="6"/>
      <c r="F145" s="6"/>
      <c r="G145" s="6"/>
      <c r="H145" s="6"/>
      <c r="I145" s="30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ht="15.75" customHeight="1">
      <c r="A146" s="6"/>
      <c r="B146" s="6"/>
      <c r="C146" s="6"/>
      <c r="D146" s="6"/>
      <c r="E146" s="6"/>
      <c r="F146" s="6"/>
      <c r="G146" s="6"/>
      <c r="H146" s="6"/>
      <c r="I146" s="30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ht="15.75" customHeight="1">
      <c r="A147" s="6"/>
      <c r="B147" s="6"/>
      <c r="C147" s="6"/>
      <c r="D147" s="6"/>
      <c r="E147" s="6"/>
      <c r="F147" s="6"/>
      <c r="G147" s="6"/>
      <c r="H147" s="6"/>
      <c r="I147" s="30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ht="15.75" customHeight="1">
      <c r="A148" s="6"/>
      <c r="B148" s="6"/>
      <c r="C148" s="6"/>
      <c r="D148" s="6"/>
      <c r="E148" s="6"/>
      <c r="F148" s="6"/>
      <c r="G148" s="6"/>
      <c r="H148" s="6"/>
      <c r="I148" s="30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30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30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30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30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30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30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30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30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30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30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30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30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30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30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30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30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30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30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30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30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30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30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30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30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30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30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30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30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30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30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30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30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30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30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30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30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30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30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30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30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30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30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30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30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30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30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30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30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30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30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30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30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30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30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30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30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30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30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30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30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30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30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30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30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30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30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30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30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30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30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30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30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30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30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30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30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30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30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30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30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30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30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</row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D1:D2"/>
    <mergeCell ref="E1:E2"/>
    <mergeCell ref="F1:F2"/>
    <mergeCell ref="G1:G2"/>
    <mergeCell ref="H1:H2"/>
    <mergeCell ref="I1:I2"/>
    <mergeCell ref="A13:B1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31.75"/>
    <col customWidth="1" min="2" max="6" width="12.63"/>
  </cols>
  <sheetData>
    <row r="1" ht="15.75" customHeight="1">
      <c r="A1" s="31" t="s">
        <v>10</v>
      </c>
      <c r="B1" s="32" t="s">
        <v>11</v>
      </c>
      <c r="C1" s="3"/>
      <c r="D1" s="4" t="s">
        <v>1</v>
      </c>
      <c r="E1" s="4" t="s">
        <v>2</v>
      </c>
      <c r="F1" s="4" t="s">
        <v>3</v>
      </c>
      <c r="G1" s="4" t="s">
        <v>4</v>
      </c>
      <c r="H1" s="33" t="s">
        <v>5</v>
      </c>
      <c r="I1" s="5" t="s">
        <v>6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ht="15.75" customHeight="1">
      <c r="A2" s="18"/>
      <c r="B2" s="3"/>
      <c r="C2" s="3"/>
      <c r="D2" s="8"/>
      <c r="E2" s="8"/>
      <c r="F2" s="8"/>
      <c r="G2" s="8"/>
      <c r="H2" s="8"/>
      <c r="I2" s="8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ht="15.75" customHeight="1">
      <c r="A3" s="20" t="s">
        <v>14</v>
      </c>
      <c r="B3" s="2">
        <v>100000.0</v>
      </c>
      <c r="C3" s="3"/>
      <c r="D3" s="10" t="s">
        <v>9</v>
      </c>
      <c r="E3" s="11">
        <f>IFERROR(__xludf.DUMMYFUNCTION("GOOGLEFINANCE(""CURRENCY:""&amp;D3)"),0.8839775)</f>
        <v>0.8839775</v>
      </c>
      <c r="F3" s="12">
        <f>(B4/E3)*B3</f>
        <v>11.31250513</v>
      </c>
      <c r="G3" s="12">
        <f>F3/E11</f>
        <v>7.615018649</v>
      </c>
      <c r="H3" s="34"/>
      <c r="I3" s="13">
        <f>((H3*B3)/B6)*B9</f>
        <v>0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ht="15.75" customHeight="1">
      <c r="A4" s="20" t="s">
        <v>16</v>
      </c>
      <c r="B4" s="2">
        <v>1.0E-4</v>
      </c>
      <c r="C4" s="3"/>
      <c r="D4" s="15" t="s">
        <v>12</v>
      </c>
      <c r="E4" s="2">
        <f>IFERROR(__xludf.DUMMYFUNCTION("GOOGLEFINANCE(""CURRENCY:""&amp;D4)"),0.6556)</f>
        <v>0.6556</v>
      </c>
      <c r="F4" s="16">
        <f>(B4/E4)*B3</f>
        <v>15.25320317</v>
      </c>
      <c r="G4" s="16">
        <f>F4/E11</f>
        <v>10.26770157</v>
      </c>
      <c r="H4" s="35"/>
      <c r="I4" s="17">
        <f>((H4*B3)/B6)*B9</f>
        <v>0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ht="15.75" customHeight="1">
      <c r="A5" s="20" t="s">
        <v>18</v>
      </c>
      <c r="B5" s="22">
        <v>0.01</v>
      </c>
      <c r="C5" s="3"/>
      <c r="D5" s="10" t="s">
        <v>13</v>
      </c>
      <c r="E5" s="19">
        <f>IFERROR(__xludf.DUMMYFUNCTION("GOOGLEFINANCE(""CURRENCY:""&amp;D5)"),96.9325)</f>
        <v>96.9325</v>
      </c>
      <c r="F5" s="12">
        <f>(B5/E5)*B3</f>
        <v>10.31645733</v>
      </c>
      <c r="G5" s="12">
        <f>F5/E11</f>
        <v>6.944528562</v>
      </c>
      <c r="H5" s="34"/>
      <c r="I5" s="13">
        <f>((H5*B3)/B6)*B9</f>
        <v>0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ht="15.75" customHeight="1">
      <c r="A6" s="7" t="s">
        <v>20</v>
      </c>
      <c r="B6" s="2">
        <v>200.0</v>
      </c>
      <c r="C6" s="3"/>
      <c r="D6" s="15" t="s">
        <v>15</v>
      </c>
      <c r="E6" s="2">
        <f>IFERROR(__xludf.DUMMYFUNCTION("GOOGLEFINANCE(""CURRENCY:""&amp;D6)"),1.113993)</f>
        <v>1.113993</v>
      </c>
      <c r="F6" s="21">
        <f>(B4/E6)*B3</f>
        <v>8.976717089</v>
      </c>
      <c r="G6" s="16">
        <f>F6/E11</f>
        <v>6.04268173</v>
      </c>
      <c r="H6" s="36"/>
      <c r="I6" s="17">
        <f>((H6*B3)/B6)*B9</f>
        <v>0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ht="15.75" customHeight="1">
      <c r="A7" s="18"/>
      <c r="B7" s="3"/>
      <c r="C7" s="3"/>
      <c r="D7" s="10" t="s">
        <v>17</v>
      </c>
      <c r="E7" s="11">
        <f>IFERROR(__xludf.DUMMYFUNCTION("GOOGLEFINANCE(""CURRENCY:""&amp;D7)"),0.6732)</f>
        <v>0.6732</v>
      </c>
      <c r="F7" s="12">
        <f>(B4/E7)*B3</f>
        <v>14.85442662</v>
      </c>
      <c r="G7" s="12">
        <f t="shared" ref="G7:G8" si="1">F7/E11</f>
        <v>9.999264926</v>
      </c>
      <c r="H7" s="37"/>
      <c r="I7" s="13">
        <f>((H7*B3)/B6)*B9</f>
        <v>0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ht="15.75" customHeight="1">
      <c r="A8" s="24" t="s">
        <v>27</v>
      </c>
      <c r="B8" s="25"/>
      <c r="C8" s="3"/>
      <c r="D8" s="15" t="s">
        <v>19</v>
      </c>
      <c r="E8" s="2">
        <f>IFERROR(__xludf.DUMMYFUNCTION("GOOGLEFINANCE(""CURRENCY:""&amp;D8)"),0.741675)</f>
        <v>0.741675</v>
      </c>
      <c r="F8" s="21">
        <f>(B4/E8)*B3</f>
        <v>13.48299457</v>
      </c>
      <c r="G8" s="16">
        <f t="shared" si="1"/>
        <v>10.26590451</v>
      </c>
      <c r="H8" s="36"/>
      <c r="I8" s="17">
        <f>((H8*B3)/B6)*B10</f>
        <v>0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ht="15.75" customHeight="1">
      <c r="A9" s="26" t="s">
        <v>29</v>
      </c>
      <c r="B9" s="27">
        <f>IFERROR(__xludf.DUMMYFUNCTION("GOOGLEFINANCE(""CURRENCY:""&amp;A9&amp;B1)"),0.67304)</f>
        <v>0.67304</v>
      </c>
      <c r="C9" s="3"/>
      <c r="D9" s="10" t="s">
        <v>21</v>
      </c>
      <c r="E9" s="11">
        <f>IFERROR(__xludf.DUMMYFUNCTION("GOOGLEFINANCE(""CURRENCY:""&amp;D9)"),109.6579194)</f>
        <v>109.6579194</v>
      </c>
      <c r="F9" s="12">
        <f>(B5/E9)*B3</f>
        <v>9.119268407</v>
      </c>
      <c r="G9" s="12">
        <f t="shared" ref="G9:G10" si="2">F9/E12</f>
        <v>6.9433788</v>
      </c>
      <c r="H9" s="37"/>
      <c r="I9" s="13">
        <f>((H9*B3)/B6)*B10</f>
        <v>0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ht="15.75" customHeight="1">
      <c r="A10" s="26" t="s">
        <v>31</v>
      </c>
      <c r="B10" s="2">
        <f>IFERROR(__xludf.DUMMYFUNCTION("GOOGLEFINANCE(""CURRENCY:""&amp;A10&amp;B1)"),0.7612)</f>
        <v>0.7612</v>
      </c>
      <c r="C10" s="3"/>
      <c r="D10" s="15" t="s">
        <v>23</v>
      </c>
      <c r="E10" s="2">
        <f>IFERROR(__xludf.DUMMYFUNCTION("GOOGLEFINANCE(""CURRENCY:""&amp;D10)"),147.84300000000002)</f>
        <v>147.843</v>
      </c>
      <c r="F10" s="21">
        <f>(B5/E10)*B3</f>
        <v>6.763932009</v>
      </c>
      <c r="G10" s="16">
        <f t="shared" si="2"/>
        <v>6.945654171</v>
      </c>
      <c r="H10" s="36"/>
      <c r="I10" s="17">
        <f>((H10*B3)/B6)*B11</f>
        <v>0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ht="15.75" customHeight="1">
      <c r="A11" s="26" t="s">
        <v>33</v>
      </c>
      <c r="B11" s="2">
        <f>IFERROR(__xludf.DUMMYFUNCTION("GOOGLEFINANCE(""CURRENCY:""&amp;A11&amp;B1)"),1.02657)</f>
        <v>1.02657</v>
      </c>
      <c r="C11" s="3"/>
      <c r="D11" s="10" t="s">
        <v>25</v>
      </c>
      <c r="E11" s="11">
        <f>IFERROR(__xludf.DUMMYFUNCTION("GOOGLEFINANCE(""CURRENCY:""&amp;D11)"),1.485551861)</f>
        <v>1.485551861</v>
      </c>
      <c r="F11" s="12">
        <f>(B4/E11)*B3</f>
        <v>6.731505148</v>
      </c>
      <c r="G11" s="12">
        <f>F11/E17</f>
        <v>6.731909063</v>
      </c>
      <c r="H11" s="34"/>
      <c r="I11" s="13">
        <f>((H11*B3)/B6)</f>
        <v>0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ht="15.75" customHeight="1">
      <c r="A12" s="26" t="s">
        <v>35</v>
      </c>
      <c r="B12" s="2">
        <f>IFERROR(__xludf.DUMMYFUNCTION("GOOGLEFINANCE(""CURRENCY:""&amp;A12&amp;B1)"),1.149390227)</f>
        <v>1.149390227</v>
      </c>
      <c r="C12" s="3"/>
      <c r="D12" s="15" t="s">
        <v>26</v>
      </c>
      <c r="E12" s="2">
        <f>IFERROR(__xludf.DUMMYFUNCTION("GOOGLEFINANCE(""CURRENCY:""&amp;D12)"),1.313376192)</f>
        <v>1.313376192</v>
      </c>
      <c r="F12" s="21">
        <f>(B4/E12)*B3</f>
        <v>7.613964728</v>
      </c>
      <c r="G12" s="16">
        <f>F12/E17</f>
        <v>7.614421593</v>
      </c>
      <c r="H12" s="35"/>
      <c r="I12" s="23">
        <f>(H12*B3)/B6</f>
        <v>0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ht="15.75" customHeight="1">
      <c r="A13" s="26" t="s">
        <v>37</v>
      </c>
      <c r="B13" s="2">
        <f>IFERROR(__xludf.DUMMYFUNCTION("GOOGLEFINANCE(""CURRENCY:""&amp;A13&amp;B1)"),0.604165)</f>
        <v>0.604165</v>
      </c>
      <c r="C13" s="3"/>
      <c r="D13" s="10" t="s">
        <v>28</v>
      </c>
      <c r="E13" s="11">
        <f>IFERROR(__xludf.DUMMYFUNCTION("GOOGLEFINANCE(""CURRENCY:""&amp;D13)"),0.9738365663)</f>
        <v>0.9738365663</v>
      </c>
      <c r="F13" s="12">
        <f>(B4/E13)*B3</f>
        <v>10.2686635</v>
      </c>
      <c r="G13" s="12">
        <f>F13/E17</f>
        <v>10.26927965</v>
      </c>
      <c r="H13" s="34"/>
      <c r="I13" s="13">
        <f>(H13*B3)/B6</f>
        <v>0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ht="15.75" customHeight="1">
      <c r="A14" s="26" t="s">
        <v>39</v>
      </c>
      <c r="B14" s="2">
        <f>IFERROR(__xludf.DUMMYFUNCTION("GOOGLEFINANCE(""CURRENCY:""&amp;A14&amp;B1)"),1.000035)</f>
        <v>1.000035</v>
      </c>
      <c r="C14" s="3"/>
      <c r="D14" s="15" t="s">
        <v>30</v>
      </c>
      <c r="E14" s="2">
        <f>IFERROR(__xludf.DUMMYFUNCTION("GOOGLEFINANCE(""CURRENCY:""&amp;D14)"),0.8698928033000001)</f>
        <v>0.8698928033</v>
      </c>
      <c r="F14" s="21">
        <f>(B4/E14)*B3</f>
        <v>11.49566931</v>
      </c>
      <c r="G14" s="16">
        <f>F14/E17</f>
        <v>11.49635909</v>
      </c>
      <c r="H14" s="36"/>
      <c r="I14" s="23">
        <f>(H14*B3)/B6</f>
        <v>0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ht="15.75" customHeight="1">
      <c r="A15" s="26" t="s">
        <v>11</v>
      </c>
      <c r="B15" s="27" t="str">
        <f>IFERROR(__xludf.DUMMYFUNCTION("GOOGLEFINANCE(""CURRENCY:""&amp;A15&amp;B1)"),"#N/A")</f>
        <v>#N/A</v>
      </c>
      <c r="C15" s="3"/>
      <c r="D15" s="10" t="s">
        <v>32</v>
      </c>
      <c r="E15" s="11">
        <f>IFERROR(__xludf.DUMMYFUNCTION("GOOGLEFINANCE(""CURRENCY:""&amp;D15)"),144.0203582)</f>
        <v>144.0203582</v>
      </c>
      <c r="F15" s="12">
        <f>(B5/E15)*B3</f>
        <v>6.943462803</v>
      </c>
      <c r="G15" s="12">
        <f>F15/E17</f>
        <v>6.943879436</v>
      </c>
      <c r="H15" s="37"/>
      <c r="I15" s="13">
        <f>(H15*B3)/B6</f>
        <v>0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ht="15.75" customHeight="1">
      <c r="A16" s="26" t="s">
        <v>42</v>
      </c>
      <c r="B16" s="27">
        <f>IFERROR(__xludf.DUMMYFUNCTION("GOOGLEFINANCE(""CURRENCY:""&amp;A16&amp;B1)"),0.0069440000000000005)</f>
        <v>0.006944</v>
      </c>
      <c r="C16" s="3"/>
      <c r="D16" s="15" t="s">
        <v>34</v>
      </c>
      <c r="E16" s="2">
        <f>IFERROR(__xludf.DUMMYFUNCTION("GOOGLEFINANCE(""CURRENCY:""&amp;D16)"),1.6549356970000002)</f>
        <v>1.654935697</v>
      </c>
      <c r="F16" s="21">
        <f>(B4/E16)*B3</f>
        <v>6.042530848</v>
      </c>
      <c r="G16" s="16">
        <f>F16/E17</f>
        <v>6.042893421</v>
      </c>
      <c r="H16" s="36"/>
      <c r="I16" s="23">
        <f>(H16*B3)/B6</f>
        <v>0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ht="15.75" customHeight="1">
      <c r="C17" s="3"/>
      <c r="D17" s="10" t="s">
        <v>36</v>
      </c>
      <c r="E17" s="11">
        <f>IFERROR(__xludf.DUMMYFUNCTION("GOOGLEFINANCE(""CURRENCY:""&amp;D17)"),0.9999399999999999)</f>
        <v>0.99994</v>
      </c>
      <c r="F17" s="12">
        <f>(B4/E17)*B3</f>
        <v>10.00060004</v>
      </c>
      <c r="G17" s="12">
        <f>F17/E17</f>
        <v>10.00120011</v>
      </c>
      <c r="H17" s="37"/>
      <c r="I17" s="13">
        <f>(H17*B3)/B6</f>
        <v>0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ht="15.75" customHeight="1">
      <c r="C18" s="3"/>
      <c r="D18" s="15" t="s">
        <v>38</v>
      </c>
      <c r="E18" s="2">
        <f>IFERROR(__xludf.DUMMYFUNCTION("GOOGLEFINANCE(""CURRENCY:""&amp;D18)"),1.707521483)</f>
        <v>1.707521483</v>
      </c>
      <c r="F18" s="21">
        <f>(B4/E18)*B3</f>
        <v>5.85644169</v>
      </c>
      <c r="G18" s="16">
        <f>F18/E14</f>
        <v>6.732371699</v>
      </c>
      <c r="H18" s="36"/>
      <c r="I18" s="28">
        <f>((H18*B3)/B6)*B12</f>
        <v>0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ht="15.75" customHeight="1">
      <c r="C19" s="3"/>
      <c r="D19" s="10" t="s">
        <v>40</v>
      </c>
      <c r="E19" s="11">
        <f>IFERROR(__xludf.DUMMYFUNCTION("GOOGLEFINANCE(""CURRENCY:""&amp;D19)"),1.509619504)</f>
        <v>1.509619504</v>
      </c>
      <c r="F19" s="12">
        <f>(B4/E19)*B3</f>
        <v>6.624185746</v>
      </c>
      <c r="G19" s="12">
        <f>F19/E14</f>
        <v>7.614944877</v>
      </c>
      <c r="H19" s="37"/>
      <c r="I19" s="29">
        <f>((H19*B3)/B6)*B12</f>
        <v>0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ht="15.75" customHeight="1">
      <c r="A20" s="3"/>
      <c r="C20" s="3"/>
      <c r="D20" s="15" t="s">
        <v>41</v>
      </c>
      <c r="E20" s="2">
        <f>IFERROR(__xludf.DUMMYFUNCTION("GOOGLEFINANCE(""CURRENCY:""&amp;D20)"),1.119346218)</f>
        <v>1.119346218</v>
      </c>
      <c r="F20" s="21">
        <f>(B4/E20)*B3</f>
        <v>8.933786383</v>
      </c>
      <c r="G20" s="16">
        <f>F20/E14</f>
        <v>10.26998539</v>
      </c>
      <c r="H20" s="36"/>
      <c r="I20" s="28">
        <f>((H20*B3)/B6)*B12</f>
        <v>0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ht="15.75" customHeight="1">
      <c r="A21" s="3"/>
      <c r="C21" s="3"/>
      <c r="D21" s="10" t="s">
        <v>43</v>
      </c>
      <c r="E21" s="11">
        <f>IFERROR(__xludf.DUMMYFUNCTION("GOOGLEFINANCE(""CURRENCY:""&amp;D21)"),165.53973109999998)</f>
        <v>165.5397311</v>
      </c>
      <c r="F21" s="12">
        <f>(B5/E21)*B3</f>
        <v>6.040845864</v>
      </c>
      <c r="G21" s="12">
        <f>F21/E14</f>
        <v>6.94435664</v>
      </c>
      <c r="H21" s="37"/>
      <c r="I21" s="29">
        <f>((H21*B3)/B6)*B12</f>
        <v>0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ht="15.75" customHeight="1">
      <c r="A22" s="3"/>
      <c r="C22" s="3"/>
      <c r="D22" s="15" t="s">
        <v>44</v>
      </c>
      <c r="E22" s="2">
        <f>IFERROR(__xludf.DUMMYFUNCTION("GOOGLEFINANCE(""CURRENCY:""&amp;D22)"),1.902214477)</f>
        <v>1.902214477</v>
      </c>
      <c r="F22" s="21">
        <f>(B4/E22)*B3</f>
        <v>5.257030751</v>
      </c>
      <c r="G22" s="16">
        <f>F22/E14</f>
        <v>6.043308705</v>
      </c>
      <c r="H22" s="36"/>
      <c r="I22" s="28">
        <f>((H22*B3)/B6)*B12</f>
        <v>0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ht="15.75" customHeight="1">
      <c r="A23" s="3"/>
      <c r="B23" s="3"/>
      <c r="C23" s="3"/>
      <c r="D23" s="10" t="s">
        <v>45</v>
      </c>
      <c r="E23" s="11">
        <f>IFERROR(__xludf.DUMMYFUNCTION("GOOGLEFINANCE(""CURRENCY:""&amp;D23)"),1.1493499999999999)</f>
        <v>1.14935</v>
      </c>
      <c r="F23" s="12">
        <f>(B4/E23)*B3</f>
        <v>8.700569887</v>
      </c>
      <c r="G23" s="12">
        <f>F23/E14</f>
        <v>10.00188742</v>
      </c>
      <c r="H23" s="37"/>
      <c r="I23" s="29">
        <f>((H23*B3)/B6)*B12</f>
        <v>0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ht="15.75" customHeight="1">
      <c r="A24" s="3"/>
      <c r="B24" s="3"/>
      <c r="C24" s="3"/>
      <c r="D24" s="15" t="s">
        <v>46</v>
      </c>
      <c r="E24" s="2">
        <f>IFERROR(__xludf.DUMMYFUNCTION("GOOGLEFINANCE(""CURRENCY:""&amp;D24)"),0.79352)</f>
        <v>0.79352</v>
      </c>
      <c r="F24" s="21">
        <f>(B4/E24)*B3</f>
        <v>12.60207682</v>
      </c>
      <c r="G24" s="16">
        <f>F24/E16</f>
        <v>7.614843794</v>
      </c>
      <c r="H24" s="36"/>
      <c r="I24" s="28">
        <f>((H24*B3)/B6)*B13</f>
        <v>0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ht="15.75" customHeight="1">
      <c r="B25" s="3"/>
      <c r="C25" s="3"/>
      <c r="D25" s="10" t="s">
        <v>47</v>
      </c>
      <c r="E25" s="11">
        <f>IFERROR(__xludf.DUMMYFUNCTION("GOOGLEFINANCE(""CURRENCY:""&amp;D25)"),0.58848)</f>
        <v>0.58848</v>
      </c>
      <c r="F25" s="12">
        <f>(B4/E25)*B3</f>
        <v>16.99293094</v>
      </c>
      <c r="G25" s="12">
        <f>F25/E16</f>
        <v>10.26803094</v>
      </c>
      <c r="H25" s="37"/>
      <c r="I25" s="29">
        <f>((H25*B3)/B6)*B13</f>
        <v>0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ht="15.75" customHeight="1">
      <c r="B26" s="3"/>
      <c r="C26" s="3"/>
      <c r="D26" s="15" t="s">
        <v>48</v>
      </c>
      <c r="E26" s="2">
        <f>IFERROR(__xludf.DUMMYFUNCTION("GOOGLEFINANCE(""CURRENCY:""&amp;D26)"),87.02736281)</f>
        <v>87.02736281</v>
      </c>
      <c r="F26" s="21">
        <f>(B5/E26)*B3</f>
        <v>11.49063889</v>
      </c>
      <c r="G26" s="16">
        <f>F26/E16</f>
        <v>6.943253998</v>
      </c>
      <c r="H26" s="36"/>
      <c r="I26" s="28">
        <f>((H26*B3)/B6)*B13</f>
        <v>0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ht="15.75" customHeight="1">
      <c r="B27" s="3"/>
      <c r="C27" s="3"/>
      <c r="D27" s="10" t="s">
        <v>49</v>
      </c>
      <c r="E27" s="11">
        <f>IFERROR(__xludf.DUMMYFUNCTION("GOOGLEFINANCE(""CURRENCY:""&amp;D27)"),0.604235)</f>
        <v>0.604235</v>
      </c>
      <c r="F27" s="12">
        <f>(B4/E27)*B3</f>
        <v>16.54985229</v>
      </c>
      <c r="G27" s="12">
        <f t="shared" ref="G27:G28" si="3">F27/E16</f>
        <v>10.0002993</v>
      </c>
      <c r="H27" s="37"/>
      <c r="I27" s="29">
        <f>((H27*B3)/B6)*B13</f>
        <v>0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ht="15.75" customHeight="1">
      <c r="A28" s="3"/>
      <c r="B28" s="3"/>
      <c r="C28" s="3"/>
      <c r="D28" s="15" t="s">
        <v>50</v>
      </c>
      <c r="E28" s="2">
        <f>IFERROR(__xludf.DUMMYFUNCTION("GOOGLEFINANCE(""CURRENCY:""&amp;D28)"),1.313455)</f>
        <v>1.313455</v>
      </c>
      <c r="F28" s="21">
        <f>(B4/E28)*B3</f>
        <v>7.613507886</v>
      </c>
      <c r="G28" s="16">
        <f t="shared" si="3"/>
        <v>7.613964724</v>
      </c>
      <c r="H28" s="36"/>
      <c r="I28" s="28">
        <f>((H28*B3)/B6)*B14</f>
        <v>0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ht="15.75" customHeight="1">
      <c r="A29" s="3"/>
      <c r="B29" s="3"/>
      <c r="C29" s="3"/>
      <c r="D29" s="10" t="s">
        <v>51</v>
      </c>
      <c r="E29" s="11">
        <f>IFERROR(__xludf.DUMMYFUNCTION("GOOGLEFINANCE(""CURRENCY:""&amp;D29)"),0.973895)</f>
        <v>0.973895</v>
      </c>
      <c r="F29" s="12">
        <f>(B4/E29)*B3</f>
        <v>10.26804738</v>
      </c>
      <c r="G29" s="12">
        <f>F29/E17</f>
        <v>10.2686635</v>
      </c>
      <c r="H29" s="37"/>
      <c r="I29" s="29">
        <f>((H29*B3)/B6)*B14</f>
        <v>0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ht="15.75" customHeight="1">
      <c r="A30" s="3"/>
      <c r="B30" s="3"/>
      <c r="C30" s="3"/>
      <c r="D30" s="15" t="s">
        <v>52</v>
      </c>
      <c r="E30" s="2">
        <f>IFERROR(__xludf.DUMMYFUNCTION("GOOGLEFINANCE(""CURRENCY:""&amp;D30)"),144.029)</f>
        <v>144.029</v>
      </c>
      <c r="F30" s="21">
        <f>(B5/E30)*B3</f>
        <v>6.943046192</v>
      </c>
      <c r="G30" s="16">
        <f>F30/E17</f>
        <v>6.9434628</v>
      </c>
      <c r="H30" s="36"/>
      <c r="I30" s="28">
        <f>((H30*B3)/B6)*B14</f>
        <v>0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ht="15.75" customHeight="1">
      <c r="A31" s="6"/>
      <c r="B31" s="6"/>
      <c r="C31" s="6"/>
      <c r="D31" s="6"/>
      <c r="E31" s="6"/>
      <c r="F31" s="6"/>
      <c r="G31" s="6"/>
      <c r="H31" s="6"/>
      <c r="I31" s="30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ht="15.75" customHeight="1">
      <c r="A32" s="6"/>
      <c r="B32" s="6"/>
      <c r="C32" s="6"/>
      <c r="D32" s="6"/>
      <c r="E32" s="6"/>
      <c r="F32" s="6"/>
      <c r="G32" s="6"/>
      <c r="H32" s="6"/>
      <c r="I32" s="30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ht="15.75" customHeight="1">
      <c r="A33" s="6"/>
      <c r="B33" s="6"/>
      <c r="C33" s="6"/>
      <c r="D33" s="6"/>
      <c r="E33" s="6"/>
      <c r="F33" s="6"/>
      <c r="G33" s="6"/>
      <c r="H33" s="6"/>
      <c r="I33" s="30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ht="15.75" customHeight="1">
      <c r="A34" s="6"/>
      <c r="B34" s="6"/>
      <c r="C34" s="6"/>
      <c r="D34" s="6"/>
      <c r="E34" s="6"/>
      <c r="F34" s="6"/>
      <c r="G34" s="6"/>
      <c r="H34" s="6"/>
      <c r="I34" s="30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ht="15.75" customHeight="1">
      <c r="A35" s="6"/>
      <c r="B35" s="6"/>
      <c r="C35" s="6"/>
      <c r="D35" s="6"/>
      <c r="E35" s="6"/>
      <c r="F35" s="6"/>
      <c r="G35" s="6"/>
      <c r="H35" s="6"/>
      <c r="I35" s="30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ht="15.75" customHeight="1">
      <c r="A36" s="6"/>
      <c r="B36" s="6"/>
      <c r="C36" s="6"/>
      <c r="D36" s="6"/>
      <c r="E36" s="6"/>
      <c r="F36" s="6"/>
      <c r="G36" s="6"/>
      <c r="H36" s="6"/>
      <c r="I36" s="30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ht="15.75" customHeight="1">
      <c r="A37" s="6"/>
      <c r="B37" s="6"/>
      <c r="C37" s="6"/>
      <c r="D37" s="6"/>
      <c r="E37" s="6"/>
      <c r="F37" s="6"/>
      <c r="G37" s="6"/>
      <c r="H37" s="6"/>
      <c r="I37" s="30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ht="15.75" customHeight="1">
      <c r="A38" s="6"/>
      <c r="B38" s="6"/>
      <c r="C38" s="6"/>
      <c r="D38" s="6"/>
      <c r="E38" s="6"/>
      <c r="F38" s="6"/>
      <c r="G38" s="6"/>
      <c r="H38" s="6"/>
      <c r="I38" s="30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ht="15.75" customHeight="1">
      <c r="A39" s="6"/>
      <c r="B39" s="6"/>
      <c r="C39" s="6"/>
      <c r="D39" s="6"/>
      <c r="E39" s="6"/>
      <c r="F39" s="6"/>
      <c r="G39" s="6"/>
      <c r="H39" s="6"/>
      <c r="I39" s="30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ht="15.75" customHeight="1">
      <c r="A40" s="6"/>
      <c r="B40" s="6"/>
      <c r="C40" s="6"/>
      <c r="D40" s="6"/>
      <c r="E40" s="6"/>
      <c r="F40" s="6"/>
      <c r="G40" s="6"/>
      <c r="H40" s="6"/>
      <c r="I40" s="30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ht="15.75" customHeight="1">
      <c r="A41" s="6"/>
      <c r="B41" s="6"/>
      <c r="C41" s="6"/>
      <c r="D41" s="6"/>
      <c r="E41" s="6"/>
      <c r="F41" s="6"/>
      <c r="G41" s="6"/>
      <c r="H41" s="6"/>
      <c r="I41" s="30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ht="15.75" customHeight="1">
      <c r="A42" s="6"/>
      <c r="B42" s="6"/>
      <c r="C42" s="6"/>
      <c r="D42" s="6"/>
      <c r="E42" s="6"/>
      <c r="F42" s="6"/>
      <c r="G42" s="6"/>
      <c r="H42" s="6"/>
      <c r="I42" s="30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ht="15.75" customHeight="1">
      <c r="A43" s="6"/>
      <c r="B43" s="6"/>
      <c r="C43" s="6"/>
      <c r="D43" s="6"/>
      <c r="E43" s="6"/>
      <c r="F43" s="6"/>
      <c r="G43" s="6"/>
      <c r="H43" s="6"/>
      <c r="I43" s="30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ht="15.75" customHeight="1">
      <c r="A44" s="6"/>
      <c r="B44" s="6"/>
      <c r="C44" s="6"/>
      <c r="D44" s="6"/>
      <c r="E44" s="6"/>
      <c r="F44" s="6"/>
      <c r="G44" s="6"/>
      <c r="H44" s="6"/>
      <c r="I44" s="30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ht="15.75" customHeight="1">
      <c r="A45" s="6"/>
      <c r="B45" s="6"/>
      <c r="C45" s="6"/>
      <c r="D45" s="6"/>
      <c r="E45" s="6"/>
      <c r="F45" s="6"/>
      <c r="G45" s="6"/>
      <c r="H45" s="6"/>
      <c r="I45" s="30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ht="15.75" customHeight="1">
      <c r="A46" s="6"/>
      <c r="B46" s="6"/>
      <c r="C46" s="6"/>
      <c r="D46" s="6"/>
      <c r="E46" s="6"/>
      <c r="F46" s="6"/>
      <c r="G46" s="6"/>
      <c r="H46" s="6"/>
      <c r="I46" s="30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ht="15.75" customHeight="1">
      <c r="A47" s="6"/>
      <c r="B47" s="6"/>
      <c r="C47" s="6"/>
      <c r="D47" s="6"/>
      <c r="E47" s="6"/>
      <c r="F47" s="6"/>
      <c r="G47" s="6"/>
      <c r="H47" s="6"/>
      <c r="I47" s="30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ht="15.75" customHeight="1">
      <c r="A48" s="6"/>
      <c r="B48" s="6"/>
      <c r="C48" s="6"/>
      <c r="D48" s="6"/>
      <c r="E48" s="6"/>
      <c r="F48" s="6"/>
      <c r="G48" s="6"/>
      <c r="H48" s="6"/>
      <c r="I48" s="30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ht="15.75" customHeight="1">
      <c r="A49" s="6"/>
      <c r="B49" s="6"/>
      <c r="C49" s="6"/>
      <c r="D49" s="6"/>
      <c r="E49" s="6"/>
      <c r="F49" s="6"/>
      <c r="G49" s="6"/>
      <c r="H49" s="6"/>
      <c r="I49" s="30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ht="15.75" customHeight="1">
      <c r="A50" s="6"/>
      <c r="B50" s="6"/>
      <c r="C50" s="6"/>
      <c r="D50" s="6"/>
      <c r="E50" s="6"/>
      <c r="F50" s="6"/>
      <c r="G50" s="6"/>
      <c r="H50" s="6"/>
      <c r="I50" s="30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ht="15.75" customHeight="1">
      <c r="A51" s="6"/>
      <c r="B51" s="6"/>
      <c r="C51" s="6"/>
      <c r="D51" s="6"/>
      <c r="E51" s="6"/>
      <c r="F51" s="6"/>
      <c r="G51" s="6"/>
      <c r="H51" s="6"/>
      <c r="I51" s="30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ht="15.75" customHeight="1">
      <c r="A52" s="6"/>
      <c r="B52" s="6"/>
      <c r="C52" s="6"/>
      <c r="D52" s="6"/>
      <c r="E52" s="6"/>
      <c r="F52" s="6"/>
      <c r="G52" s="6"/>
      <c r="H52" s="6"/>
      <c r="I52" s="30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ht="15.75" customHeight="1">
      <c r="A53" s="6"/>
      <c r="B53" s="6"/>
      <c r="C53" s="6"/>
      <c r="D53" s="6"/>
      <c r="E53" s="6"/>
      <c r="F53" s="6"/>
      <c r="G53" s="6"/>
      <c r="H53" s="6"/>
      <c r="I53" s="30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ht="15.75" customHeight="1">
      <c r="A54" s="6"/>
      <c r="B54" s="6"/>
      <c r="C54" s="6"/>
      <c r="D54" s="6"/>
      <c r="E54" s="6"/>
      <c r="F54" s="6"/>
      <c r="G54" s="6"/>
      <c r="H54" s="6"/>
      <c r="I54" s="30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ht="15.75" customHeight="1">
      <c r="A55" s="6"/>
      <c r="B55" s="6"/>
      <c r="C55" s="6"/>
      <c r="D55" s="6"/>
      <c r="E55" s="6"/>
      <c r="F55" s="6"/>
      <c r="G55" s="6"/>
      <c r="H55" s="6"/>
      <c r="I55" s="30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ht="15.75" customHeight="1">
      <c r="A56" s="6"/>
      <c r="B56" s="6"/>
      <c r="C56" s="6"/>
      <c r="D56" s="6"/>
      <c r="E56" s="6"/>
      <c r="F56" s="6"/>
      <c r="G56" s="6"/>
      <c r="H56" s="6"/>
      <c r="I56" s="30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ht="15.75" customHeight="1">
      <c r="A57" s="6"/>
      <c r="B57" s="6"/>
      <c r="C57" s="6"/>
      <c r="D57" s="6"/>
      <c r="E57" s="6"/>
      <c r="F57" s="6"/>
      <c r="G57" s="6"/>
      <c r="H57" s="6"/>
      <c r="I57" s="30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ht="15.75" customHeight="1">
      <c r="A58" s="6"/>
      <c r="B58" s="6"/>
      <c r="C58" s="6"/>
      <c r="D58" s="6"/>
      <c r="E58" s="6"/>
      <c r="F58" s="6"/>
      <c r="G58" s="6"/>
      <c r="H58" s="6"/>
      <c r="I58" s="30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ht="15.75" customHeight="1">
      <c r="A59" s="6"/>
      <c r="B59" s="6"/>
      <c r="C59" s="6"/>
      <c r="D59" s="6"/>
      <c r="E59" s="6"/>
      <c r="F59" s="6"/>
      <c r="G59" s="6"/>
      <c r="H59" s="6"/>
      <c r="I59" s="30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ht="15.75" customHeight="1">
      <c r="A60" s="6"/>
      <c r="B60" s="6"/>
      <c r="C60" s="6"/>
      <c r="D60" s="6"/>
      <c r="E60" s="6"/>
      <c r="F60" s="6"/>
      <c r="G60" s="6"/>
      <c r="H60" s="6"/>
      <c r="I60" s="30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ht="15.75" customHeight="1">
      <c r="A61" s="6"/>
      <c r="B61" s="6"/>
      <c r="C61" s="6"/>
      <c r="D61" s="6"/>
      <c r="E61" s="6"/>
      <c r="F61" s="6"/>
      <c r="G61" s="6"/>
      <c r="H61" s="6"/>
      <c r="I61" s="30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ht="15.75" customHeight="1">
      <c r="A62" s="6"/>
      <c r="B62" s="6"/>
      <c r="C62" s="6"/>
      <c r="D62" s="6"/>
      <c r="E62" s="6"/>
      <c r="F62" s="6"/>
      <c r="G62" s="6"/>
      <c r="H62" s="6"/>
      <c r="I62" s="30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ht="15.75" customHeight="1">
      <c r="A63" s="6"/>
      <c r="B63" s="6"/>
      <c r="C63" s="6"/>
      <c r="D63" s="6"/>
      <c r="E63" s="6"/>
      <c r="F63" s="6"/>
      <c r="G63" s="6"/>
      <c r="H63" s="6"/>
      <c r="I63" s="30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ht="15.75" customHeight="1">
      <c r="A64" s="6"/>
      <c r="B64" s="6"/>
      <c r="C64" s="6"/>
      <c r="D64" s="6"/>
      <c r="E64" s="6"/>
      <c r="F64" s="6"/>
      <c r="G64" s="6"/>
      <c r="H64" s="6"/>
      <c r="I64" s="30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ht="15.75" customHeight="1">
      <c r="A65" s="6"/>
      <c r="B65" s="6"/>
      <c r="C65" s="6"/>
      <c r="D65" s="6"/>
      <c r="E65" s="6"/>
      <c r="F65" s="6"/>
      <c r="G65" s="6"/>
      <c r="H65" s="6"/>
      <c r="I65" s="30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ht="15.75" customHeight="1">
      <c r="A66" s="6"/>
      <c r="B66" s="6"/>
      <c r="C66" s="6"/>
      <c r="D66" s="6"/>
      <c r="E66" s="6"/>
      <c r="F66" s="6"/>
      <c r="G66" s="6"/>
      <c r="H66" s="6"/>
      <c r="I66" s="30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ht="15.75" customHeight="1">
      <c r="A67" s="6"/>
      <c r="B67" s="6"/>
      <c r="C67" s="6"/>
      <c r="D67" s="6"/>
      <c r="E67" s="6"/>
      <c r="F67" s="6"/>
      <c r="G67" s="6"/>
      <c r="H67" s="6"/>
      <c r="I67" s="30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ht="15.75" customHeight="1">
      <c r="A68" s="6"/>
      <c r="B68" s="6"/>
      <c r="C68" s="6"/>
      <c r="D68" s="6"/>
      <c r="E68" s="6"/>
      <c r="F68" s="6"/>
      <c r="G68" s="6"/>
      <c r="H68" s="6"/>
      <c r="I68" s="30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ht="15.75" customHeight="1">
      <c r="A69" s="6"/>
      <c r="B69" s="6"/>
      <c r="C69" s="6"/>
      <c r="D69" s="6"/>
      <c r="E69" s="6"/>
      <c r="F69" s="6"/>
      <c r="G69" s="6"/>
      <c r="H69" s="6"/>
      <c r="I69" s="30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ht="15.75" customHeight="1">
      <c r="A70" s="6"/>
      <c r="B70" s="6"/>
      <c r="C70" s="6"/>
      <c r="D70" s="6"/>
      <c r="E70" s="6"/>
      <c r="F70" s="6"/>
      <c r="G70" s="6"/>
      <c r="H70" s="6"/>
      <c r="I70" s="30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ht="15.75" customHeight="1">
      <c r="A71" s="6"/>
      <c r="B71" s="6"/>
      <c r="C71" s="6"/>
      <c r="D71" s="6"/>
      <c r="E71" s="6"/>
      <c r="F71" s="6"/>
      <c r="G71" s="6"/>
      <c r="H71" s="6"/>
      <c r="I71" s="30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ht="15.75" customHeight="1">
      <c r="A72" s="6"/>
      <c r="B72" s="6"/>
      <c r="C72" s="6"/>
      <c r="D72" s="6"/>
      <c r="E72" s="6"/>
      <c r="F72" s="6"/>
      <c r="G72" s="6"/>
      <c r="H72" s="6"/>
      <c r="I72" s="30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ht="15.75" customHeight="1">
      <c r="A73" s="6"/>
      <c r="B73" s="6"/>
      <c r="C73" s="6"/>
      <c r="D73" s="6"/>
      <c r="E73" s="6"/>
      <c r="F73" s="6"/>
      <c r="G73" s="6"/>
      <c r="H73" s="6"/>
      <c r="I73" s="30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ht="15.75" customHeight="1">
      <c r="A74" s="6"/>
      <c r="B74" s="6"/>
      <c r="C74" s="6"/>
      <c r="D74" s="6"/>
      <c r="E74" s="6"/>
      <c r="F74" s="6"/>
      <c r="G74" s="6"/>
      <c r="H74" s="6"/>
      <c r="I74" s="30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ht="15.75" customHeight="1">
      <c r="A75" s="6"/>
      <c r="B75" s="6"/>
      <c r="C75" s="6"/>
      <c r="D75" s="6"/>
      <c r="E75" s="6"/>
      <c r="F75" s="6"/>
      <c r="G75" s="6"/>
      <c r="H75" s="6"/>
      <c r="I75" s="30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ht="15.75" customHeight="1">
      <c r="A76" s="6"/>
      <c r="B76" s="6"/>
      <c r="C76" s="6"/>
      <c r="D76" s="6"/>
      <c r="E76" s="6"/>
      <c r="F76" s="6"/>
      <c r="G76" s="6"/>
      <c r="H76" s="6"/>
      <c r="I76" s="30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ht="15.75" customHeight="1">
      <c r="A77" s="6"/>
      <c r="B77" s="6"/>
      <c r="C77" s="6"/>
      <c r="D77" s="6"/>
      <c r="E77" s="6"/>
      <c r="F77" s="6"/>
      <c r="G77" s="6"/>
      <c r="H77" s="6"/>
      <c r="I77" s="30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ht="15.75" customHeight="1">
      <c r="A78" s="6"/>
      <c r="B78" s="6"/>
      <c r="C78" s="6"/>
      <c r="D78" s="6"/>
      <c r="E78" s="6"/>
      <c r="F78" s="6"/>
      <c r="G78" s="6"/>
      <c r="H78" s="6"/>
      <c r="I78" s="30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ht="15.75" customHeight="1">
      <c r="A79" s="6"/>
      <c r="B79" s="6"/>
      <c r="C79" s="6"/>
      <c r="D79" s="6"/>
      <c r="E79" s="6"/>
      <c r="F79" s="6"/>
      <c r="G79" s="6"/>
      <c r="H79" s="6"/>
      <c r="I79" s="30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ht="15.75" customHeight="1">
      <c r="A80" s="6"/>
      <c r="B80" s="6"/>
      <c r="C80" s="6"/>
      <c r="D80" s="6"/>
      <c r="E80" s="6"/>
      <c r="F80" s="6"/>
      <c r="G80" s="6"/>
      <c r="H80" s="6"/>
      <c r="I80" s="30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ht="15.75" customHeight="1">
      <c r="A81" s="6"/>
      <c r="B81" s="6"/>
      <c r="C81" s="6"/>
      <c r="D81" s="6"/>
      <c r="E81" s="6"/>
      <c r="F81" s="6"/>
      <c r="G81" s="6"/>
      <c r="H81" s="6"/>
      <c r="I81" s="30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ht="15.75" customHeight="1">
      <c r="A82" s="6"/>
      <c r="B82" s="6"/>
      <c r="C82" s="6"/>
      <c r="D82" s="6"/>
      <c r="E82" s="6"/>
      <c r="F82" s="6"/>
      <c r="G82" s="6"/>
      <c r="H82" s="6"/>
      <c r="I82" s="30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ht="15.75" customHeight="1">
      <c r="A83" s="6"/>
      <c r="B83" s="6"/>
      <c r="C83" s="6"/>
      <c r="D83" s="6"/>
      <c r="E83" s="6"/>
      <c r="F83" s="6"/>
      <c r="G83" s="6"/>
      <c r="H83" s="6"/>
      <c r="I83" s="30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ht="15.75" customHeight="1">
      <c r="A84" s="6"/>
      <c r="B84" s="6"/>
      <c r="C84" s="6"/>
      <c r="D84" s="6"/>
      <c r="E84" s="6"/>
      <c r="F84" s="6"/>
      <c r="G84" s="6"/>
      <c r="H84" s="6"/>
      <c r="I84" s="30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ht="15.75" customHeight="1">
      <c r="A85" s="6"/>
      <c r="B85" s="6"/>
      <c r="C85" s="6"/>
      <c r="D85" s="6"/>
      <c r="E85" s="6"/>
      <c r="F85" s="6"/>
      <c r="G85" s="6"/>
      <c r="H85" s="6"/>
      <c r="I85" s="30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ht="15.75" customHeight="1">
      <c r="A86" s="6"/>
      <c r="B86" s="6"/>
      <c r="C86" s="6"/>
      <c r="D86" s="6"/>
      <c r="E86" s="6"/>
      <c r="F86" s="6"/>
      <c r="G86" s="6"/>
      <c r="H86" s="6"/>
      <c r="I86" s="30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ht="15.75" customHeight="1">
      <c r="A87" s="6"/>
      <c r="B87" s="6"/>
      <c r="C87" s="6"/>
      <c r="D87" s="6"/>
      <c r="E87" s="6"/>
      <c r="F87" s="6"/>
      <c r="G87" s="6"/>
      <c r="H87" s="6"/>
      <c r="I87" s="30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ht="15.75" customHeight="1">
      <c r="A88" s="6"/>
      <c r="B88" s="6"/>
      <c r="C88" s="6"/>
      <c r="D88" s="6"/>
      <c r="E88" s="6"/>
      <c r="F88" s="6"/>
      <c r="G88" s="6"/>
      <c r="H88" s="6"/>
      <c r="I88" s="30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ht="15.75" customHeight="1">
      <c r="A89" s="6"/>
      <c r="B89" s="6"/>
      <c r="C89" s="6"/>
      <c r="D89" s="6"/>
      <c r="E89" s="6"/>
      <c r="F89" s="6"/>
      <c r="G89" s="6"/>
      <c r="H89" s="6"/>
      <c r="I89" s="30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ht="15.75" customHeight="1">
      <c r="A90" s="6"/>
      <c r="B90" s="6"/>
      <c r="C90" s="6"/>
      <c r="D90" s="6"/>
      <c r="E90" s="6"/>
      <c r="F90" s="6"/>
      <c r="G90" s="6"/>
      <c r="H90" s="6"/>
      <c r="I90" s="30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ht="15.75" customHeight="1">
      <c r="A91" s="6"/>
      <c r="B91" s="6"/>
      <c r="C91" s="6"/>
      <c r="D91" s="6"/>
      <c r="E91" s="6"/>
      <c r="F91" s="6"/>
      <c r="G91" s="6"/>
      <c r="H91" s="6"/>
      <c r="I91" s="30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ht="15.75" customHeight="1">
      <c r="A92" s="6"/>
      <c r="B92" s="6"/>
      <c r="C92" s="6"/>
      <c r="D92" s="6"/>
      <c r="E92" s="6"/>
      <c r="F92" s="6"/>
      <c r="G92" s="6"/>
      <c r="H92" s="6"/>
      <c r="I92" s="30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ht="15.75" customHeight="1">
      <c r="A93" s="6"/>
      <c r="B93" s="6"/>
      <c r="C93" s="6"/>
      <c r="D93" s="6"/>
      <c r="E93" s="6"/>
      <c r="F93" s="6"/>
      <c r="G93" s="6"/>
      <c r="H93" s="6"/>
      <c r="I93" s="30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ht="15.75" customHeight="1">
      <c r="A94" s="6"/>
      <c r="B94" s="6"/>
      <c r="C94" s="6"/>
      <c r="D94" s="6"/>
      <c r="E94" s="6"/>
      <c r="F94" s="6"/>
      <c r="G94" s="6"/>
      <c r="H94" s="6"/>
      <c r="I94" s="30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ht="15.75" customHeight="1">
      <c r="A95" s="6"/>
      <c r="B95" s="6"/>
      <c r="C95" s="6"/>
      <c r="D95" s="6"/>
      <c r="E95" s="6"/>
      <c r="F95" s="6"/>
      <c r="G95" s="6"/>
      <c r="H95" s="6"/>
      <c r="I95" s="30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ht="15.75" customHeight="1">
      <c r="A96" s="6"/>
      <c r="B96" s="6"/>
      <c r="C96" s="6"/>
      <c r="D96" s="6"/>
      <c r="E96" s="6"/>
      <c r="F96" s="6"/>
      <c r="G96" s="6"/>
      <c r="H96" s="6"/>
      <c r="I96" s="30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ht="15.75" customHeight="1">
      <c r="A97" s="6"/>
      <c r="B97" s="6"/>
      <c r="C97" s="6"/>
      <c r="D97" s="6"/>
      <c r="E97" s="6"/>
      <c r="F97" s="6"/>
      <c r="G97" s="6"/>
      <c r="H97" s="6"/>
      <c r="I97" s="30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ht="15.75" customHeight="1">
      <c r="A98" s="6"/>
      <c r="B98" s="6"/>
      <c r="C98" s="6"/>
      <c r="D98" s="6"/>
      <c r="E98" s="6"/>
      <c r="F98" s="6"/>
      <c r="G98" s="6"/>
      <c r="H98" s="6"/>
      <c r="I98" s="30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ht="15.75" customHeight="1">
      <c r="A99" s="6"/>
      <c r="B99" s="6"/>
      <c r="C99" s="6"/>
      <c r="D99" s="6"/>
      <c r="E99" s="6"/>
      <c r="F99" s="6"/>
      <c r="G99" s="6"/>
      <c r="H99" s="6"/>
      <c r="I99" s="30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ht="15.75" customHeight="1">
      <c r="A100" s="6"/>
      <c r="B100" s="6"/>
      <c r="C100" s="6"/>
      <c r="D100" s="6"/>
      <c r="E100" s="6"/>
      <c r="F100" s="6"/>
      <c r="G100" s="6"/>
      <c r="H100" s="6"/>
      <c r="I100" s="30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ht="15.75" customHeight="1">
      <c r="A101" s="6"/>
      <c r="B101" s="6"/>
      <c r="C101" s="6"/>
      <c r="D101" s="6"/>
      <c r="E101" s="6"/>
      <c r="F101" s="6"/>
      <c r="G101" s="6"/>
      <c r="H101" s="6"/>
      <c r="I101" s="30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ht="15.75" customHeight="1">
      <c r="A102" s="6"/>
      <c r="B102" s="6"/>
      <c r="C102" s="6"/>
      <c r="D102" s="6"/>
      <c r="E102" s="6"/>
      <c r="F102" s="6"/>
      <c r="G102" s="6"/>
      <c r="H102" s="6"/>
      <c r="I102" s="30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ht="15.75" customHeight="1">
      <c r="A103" s="6"/>
      <c r="B103" s="6"/>
      <c r="C103" s="6"/>
      <c r="D103" s="6"/>
      <c r="E103" s="6"/>
      <c r="F103" s="6"/>
      <c r="G103" s="6"/>
      <c r="H103" s="6"/>
      <c r="I103" s="30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ht="15.75" customHeight="1">
      <c r="A104" s="6"/>
      <c r="B104" s="6"/>
      <c r="C104" s="6"/>
      <c r="D104" s="6"/>
      <c r="E104" s="6"/>
      <c r="F104" s="6"/>
      <c r="G104" s="6"/>
      <c r="H104" s="6"/>
      <c r="I104" s="30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ht="15.75" customHeight="1">
      <c r="A105" s="6"/>
      <c r="B105" s="6"/>
      <c r="C105" s="6"/>
      <c r="D105" s="6"/>
      <c r="E105" s="6"/>
      <c r="F105" s="6"/>
      <c r="G105" s="6"/>
      <c r="H105" s="6"/>
      <c r="I105" s="30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ht="15.75" customHeight="1">
      <c r="A106" s="6"/>
      <c r="B106" s="6"/>
      <c r="C106" s="6"/>
      <c r="D106" s="6"/>
      <c r="E106" s="6"/>
      <c r="F106" s="6"/>
      <c r="G106" s="6"/>
      <c r="H106" s="6"/>
      <c r="I106" s="30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ht="15.75" customHeight="1">
      <c r="A107" s="6"/>
      <c r="B107" s="6"/>
      <c r="C107" s="6"/>
      <c r="D107" s="6"/>
      <c r="E107" s="6"/>
      <c r="F107" s="6"/>
      <c r="G107" s="6"/>
      <c r="H107" s="6"/>
      <c r="I107" s="30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ht="15.75" customHeight="1">
      <c r="A108" s="6"/>
      <c r="B108" s="6"/>
      <c r="C108" s="6"/>
      <c r="D108" s="6"/>
      <c r="E108" s="6"/>
      <c r="F108" s="6"/>
      <c r="G108" s="6"/>
      <c r="H108" s="6"/>
      <c r="I108" s="30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ht="15.75" customHeight="1">
      <c r="A109" s="6"/>
      <c r="B109" s="6"/>
      <c r="C109" s="6"/>
      <c r="D109" s="6"/>
      <c r="E109" s="6"/>
      <c r="F109" s="6"/>
      <c r="G109" s="6"/>
      <c r="H109" s="6"/>
      <c r="I109" s="30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ht="15.75" customHeight="1">
      <c r="A110" s="6"/>
      <c r="B110" s="6"/>
      <c r="C110" s="6"/>
      <c r="D110" s="6"/>
      <c r="E110" s="6"/>
      <c r="F110" s="6"/>
      <c r="G110" s="6"/>
      <c r="H110" s="6"/>
      <c r="I110" s="30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ht="15.75" customHeight="1">
      <c r="A111" s="6"/>
      <c r="B111" s="6"/>
      <c r="C111" s="6"/>
      <c r="D111" s="6"/>
      <c r="E111" s="6"/>
      <c r="F111" s="6"/>
      <c r="G111" s="6"/>
      <c r="H111" s="6"/>
      <c r="I111" s="30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ht="15.75" customHeight="1">
      <c r="A112" s="6"/>
      <c r="B112" s="6"/>
      <c r="C112" s="6"/>
      <c r="D112" s="6"/>
      <c r="E112" s="6"/>
      <c r="F112" s="6"/>
      <c r="G112" s="6"/>
      <c r="H112" s="6"/>
      <c r="I112" s="30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ht="15.75" customHeight="1">
      <c r="A113" s="6"/>
      <c r="B113" s="6"/>
      <c r="C113" s="6"/>
      <c r="D113" s="6"/>
      <c r="E113" s="6"/>
      <c r="F113" s="6"/>
      <c r="G113" s="6"/>
      <c r="H113" s="6"/>
      <c r="I113" s="30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ht="15.75" customHeight="1">
      <c r="A114" s="6"/>
      <c r="B114" s="6"/>
      <c r="C114" s="6"/>
      <c r="D114" s="6"/>
      <c r="E114" s="6"/>
      <c r="F114" s="6"/>
      <c r="G114" s="6"/>
      <c r="H114" s="6"/>
      <c r="I114" s="30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ht="15.75" customHeight="1">
      <c r="A115" s="6"/>
      <c r="B115" s="6"/>
      <c r="C115" s="6"/>
      <c r="D115" s="6"/>
      <c r="E115" s="6"/>
      <c r="F115" s="6"/>
      <c r="G115" s="6"/>
      <c r="H115" s="6"/>
      <c r="I115" s="30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ht="15.75" customHeight="1">
      <c r="A116" s="6"/>
      <c r="B116" s="6"/>
      <c r="C116" s="6"/>
      <c r="D116" s="6"/>
      <c r="E116" s="6"/>
      <c r="F116" s="6"/>
      <c r="G116" s="6"/>
      <c r="H116" s="6"/>
      <c r="I116" s="30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ht="15.75" customHeight="1">
      <c r="A117" s="6"/>
      <c r="B117" s="6"/>
      <c r="C117" s="6"/>
      <c r="D117" s="6"/>
      <c r="E117" s="6"/>
      <c r="F117" s="6"/>
      <c r="G117" s="6"/>
      <c r="H117" s="6"/>
      <c r="I117" s="30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ht="15.75" customHeight="1">
      <c r="A118" s="6"/>
      <c r="B118" s="6"/>
      <c r="C118" s="6"/>
      <c r="D118" s="6"/>
      <c r="E118" s="6"/>
      <c r="F118" s="6"/>
      <c r="G118" s="6"/>
      <c r="H118" s="6"/>
      <c r="I118" s="30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ht="15.75" customHeight="1">
      <c r="A119" s="6"/>
      <c r="B119" s="6"/>
      <c r="C119" s="6"/>
      <c r="D119" s="6"/>
      <c r="E119" s="6"/>
      <c r="F119" s="6"/>
      <c r="G119" s="6"/>
      <c r="H119" s="6"/>
      <c r="I119" s="30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ht="15.75" customHeight="1">
      <c r="A120" s="6"/>
      <c r="B120" s="6"/>
      <c r="C120" s="6"/>
      <c r="D120" s="6"/>
      <c r="E120" s="6"/>
      <c r="F120" s="6"/>
      <c r="G120" s="6"/>
      <c r="H120" s="6"/>
      <c r="I120" s="30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ht="15.75" customHeight="1">
      <c r="A121" s="6"/>
      <c r="B121" s="6"/>
      <c r="C121" s="6"/>
      <c r="D121" s="6"/>
      <c r="E121" s="6"/>
      <c r="F121" s="6"/>
      <c r="G121" s="6"/>
      <c r="H121" s="6"/>
      <c r="I121" s="30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ht="15.75" customHeight="1">
      <c r="A122" s="6"/>
      <c r="B122" s="6"/>
      <c r="C122" s="6"/>
      <c r="D122" s="6"/>
      <c r="E122" s="6"/>
      <c r="F122" s="6"/>
      <c r="G122" s="6"/>
      <c r="H122" s="6"/>
      <c r="I122" s="30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ht="15.75" customHeight="1">
      <c r="A123" s="6"/>
      <c r="B123" s="6"/>
      <c r="C123" s="6"/>
      <c r="D123" s="6"/>
      <c r="E123" s="6"/>
      <c r="F123" s="6"/>
      <c r="G123" s="6"/>
      <c r="H123" s="6"/>
      <c r="I123" s="30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ht="15.75" customHeight="1">
      <c r="A124" s="6"/>
      <c r="B124" s="6"/>
      <c r="C124" s="6"/>
      <c r="D124" s="6"/>
      <c r="E124" s="6"/>
      <c r="F124" s="6"/>
      <c r="G124" s="6"/>
      <c r="H124" s="6"/>
      <c r="I124" s="30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ht="15.75" customHeight="1">
      <c r="A125" s="6"/>
      <c r="B125" s="6"/>
      <c r="C125" s="6"/>
      <c r="D125" s="6"/>
      <c r="E125" s="6"/>
      <c r="F125" s="6"/>
      <c r="G125" s="6"/>
      <c r="H125" s="6"/>
      <c r="I125" s="30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ht="15.75" customHeight="1">
      <c r="A126" s="6"/>
      <c r="B126" s="6"/>
      <c r="C126" s="6"/>
      <c r="D126" s="6"/>
      <c r="E126" s="6"/>
      <c r="F126" s="6"/>
      <c r="G126" s="6"/>
      <c r="H126" s="6"/>
      <c r="I126" s="30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ht="15.75" customHeight="1">
      <c r="A127" s="6"/>
      <c r="B127" s="6"/>
      <c r="C127" s="6"/>
      <c r="D127" s="6"/>
      <c r="E127" s="6"/>
      <c r="F127" s="6"/>
      <c r="G127" s="6"/>
      <c r="H127" s="6"/>
      <c r="I127" s="30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ht="15.75" customHeight="1">
      <c r="A128" s="6"/>
      <c r="B128" s="6"/>
      <c r="C128" s="6"/>
      <c r="D128" s="6"/>
      <c r="E128" s="6"/>
      <c r="F128" s="6"/>
      <c r="G128" s="6"/>
      <c r="H128" s="6"/>
      <c r="I128" s="30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ht="15.75" customHeight="1">
      <c r="A129" s="6"/>
      <c r="B129" s="6"/>
      <c r="C129" s="6"/>
      <c r="D129" s="6"/>
      <c r="E129" s="6"/>
      <c r="F129" s="6"/>
      <c r="G129" s="6"/>
      <c r="H129" s="6"/>
      <c r="I129" s="30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ht="15.75" customHeight="1">
      <c r="A130" s="6"/>
      <c r="B130" s="6"/>
      <c r="C130" s="6"/>
      <c r="D130" s="6"/>
      <c r="E130" s="6"/>
      <c r="F130" s="6"/>
      <c r="G130" s="6"/>
      <c r="H130" s="6"/>
      <c r="I130" s="30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ht="15.75" customHeight="1">
      <c r="A131" s="6"/>
      <c r="B131" s="6"/>
      <c r="C131" s="6"/>
      <c r="D131" s="6"/>
      <c r="E131" s="6"/>
      <c r="F131" s="6"/>
      <c r="G131" s="6"/>
      <c r="H131" s="6"/>
      <c r="I131" s="30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ht="15.75" customHeight="1">
      <c r="A132" s="6"/>
      <c r="B132" s="6"/>
      <c r="C132" s="6"/>
      <c r="D132" s="6"/>
      <c r="E132" s="6"/>
      <c r="F132" s="6"/>
      <c r="G132" s="6"/>
      <c r="H132" s="6"/>
      <c r="I132" s="30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ht="15.75" customHeight="1">
      <c r="A133" s="6"/>
      <c r="B133" s="6"/>
      <c r="C133" s="6"/>
      <c r="D133" s="6"/>
      <c r="E133" s="6"/>
      <c r="F133" s="6"/>
      <c r="G133" s="6"/>
      <c r="H133" s="6"/>
      <c r="I133" s="30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ht="15.75" customHeight="1">
      <c r="A134" s="6"/>
      <c r="B134" s="6"/>
      <c r="C134" s="6"/>
      <c r="D134" s="6"/>
      <c r="E134" s="6"/>
      <c r="F134" s="6"/>
      <c r="G134" s="6"/>
      <c r="H134" s="6"/>
      <c r="I134" s="30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ht="15.75" customHeight="1">
      <c r="A135" s="6"/>
      <c r="B135" s="6"/>
      <c r="C135" s="6"/>
      <c r="D135" s="6"/>
      <c r="E135" s="6"/>
      <c r="F135" s="6"/>
      <c r="G135" s="6"/>
      <c r="H135" s="6"/>
      <c r="I135" s="30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ht="15.75" customHeight="1">
      <c r="A136" s="6"/>
      <c r="B136" s="6"/>
      <c r="C136" s="6"/>
      <c r="D136" s="6"/>
      <c r="E136" s="6"/>
      <c r="F136" s="6"/>
      <c r="G136" s="6"/>
      <c r="H136" s="6"/>
      <c r="I136" s="30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ht="15.75" customHeight="1">
      <c r="A137" s="6"/>
      <c r="B137" s="6"/>
      <c r="C137" s="6"/>
      <c r="D137" s="6"/>
      <c r="E137" s="6"/>
      <c r="F137" s="6"/>
      <c r="G137" s="6"/>
      <c r="H137" s="6"/>
      <c r="I137" s="30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ht="15.75" customHeight="1">
      <c r="A138" s="6"/>
      <c r="B138" s="6"/>
      <c r="C138" s="6"/>
      <c r="D138" s="6"/>
      <c r="E138" s="6"/>
      <c r="F138" s="6"/>
      <c r="G138" s="6"/>
      <c r="H138" s="6"/>
      <c r="I138" s="30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ht="15.75" customHeight="1">
      <c r="A139" s="6"/>
      <c r="B139" s="6"/>
      <c r="C139" s="6"/>
      <c r="D139" s="6"/>
      <c r="E139" s="6"/>
      <c r="F139" s="6"/>
      <c r="G139" s="6"/>
      <c r="H139" s="6"/>
      <c r="I139" s="30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ht="15.75" customHeight="1">
      <c r="A140" s="6"/>
      <c r="B140" s="6"/>
      <c r="C140" s="6"/>
      <c r="D140" s="6"/>
      <c r="E140" s="6"/>
      <c r="F140" s="6"/>
      <c r="G140" s="6"/>
      <c r="H140" s="6"/>
      <c r="I140" s="30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ht="15.75" customHeight="1">
      <c r="A141" s="6"/>
      <c r="B141" s="6"/>
      <c r="C141" s="6"/>
      <c r="D141" s="6"/>
      <c r="E141" s="6"/>
      <c r="F141" s="6"/>
      <c r="G141" s="6"/>
      <c r="H141" s="6"/>
      <c r="I141" s="30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ht="15.75" customHeight="1">
      <c r="A142" s="6"/>
      <c r="B142" s="6"/>
      <c r="C142" s="6"/>
      <c r="D142" s="6"/>
      <c r="E142" s="6"/>
      <c r="F142" s="6"/>
      <c r="G142" s="6"/>
      <c r="H142" s="6"/>
      <c r="I142" s="30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ht="15.75" customHeight="1">
      <c r="A143" s="6"/>
      <c r="B143" s="6"/>
      <c r="C143" s="6"/>
      <c r="D143" s="6"/>
      <c r="E143" s="6"/>
      <c r="F143" s="6"/>
      <c r="G143" s="6"/>
      <c r="H143" s="6"/>
      <c r="I143" s="30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ht="15.75" customHeight="1">
      <c r="A144" s="6"/>
      <c r="B144" s="6"/>
      <c r="C144" s="6"/>
      <c r="D144" s="6"/>
      <c r="E144" s="6"/>
      <c r="F144" s="6"/>
      <c r="G144" s="6"/>
      <c r="H144" s="6"/>
      <c r="I144" s="30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ht="15.75" customHeight="1">
      <c r="A145" s="6"/>
      <c r="B145" s="6"/>
      <c r="C145" s="6"/>
      <c r="D145" s="6"/>
      <c r="E145" s="6"/>
      <c r="F145" s="6"/>
      <c r="G145" s="6"/>
      <c r="H145" s="6"/>
      <c r="I145" s="30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ht="15.75" customHeight="1">
      <c r="A146" s="6"/>
      <c r="B146" s="6"/>
      <c r="C146" s="6"/>
      <c r="D146" s="6"/>
      <c r="E146" s="6"/>
      <c r="F146" s="6"/>
      <c r="G146" s="6"/>
      <c r="H146" s="6"/>
      <c r="I146" s="30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ht="15.75" customHeight="1">
      <c r="A147" s="6"/>
      <c r="B147" s="6"/>
      <c r="C147" s="6"/>
      <c r="D147" s="6"/>
      <c r="E147" s="6"/>
      <c r="F147" s="6"/>
      <c r="G147" s="6"/>
      <c r="H147" s="6"/>
      <c r="I147" s="30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ht="15.75" customHeight="1">
      <c r="A148" s="6"/>
      <c r="B148" s="6"/>
      <c r="C148" s="6"/>
      <c r="D148" s="6"/>
      <c r="E148" s="6"/>
      <c r="F148" s="6"/>
      <c r="G148" s="6"/>
      <c r="H148" s="6"/>
      <c r="I148" s="30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30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30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30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30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30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30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30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30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30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30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30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30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30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30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30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30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30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30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30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30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30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30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30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30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30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30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30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30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30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30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30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30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30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30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30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30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30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30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30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30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30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30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30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30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30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30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30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30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30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30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30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30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30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30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30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30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30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30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30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30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30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30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30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30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30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30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30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30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30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30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30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30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30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30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30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30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30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30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30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30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30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30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</row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D1:D2"/>
    <mergeCell ref="E1:E2"/>
    <mergeCell ref="F1:F2"/>
    <mergeCell ref="G1:G2"/>
    <mergeCell ref="H1:H2"/>
    <mergeCell ref="I1:I2"/>
    <mergeCell ref="A8:B8"/>
  </mergeCells>
  <drawing r:id="rId1"/>
</worksheet>
</file>